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2390" windowHeight="6960" activeTab="3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</sheets>
  <definedNames>
    <definedName name="_xlnm.Print_Titles" localSheetId="2">'lisa 3 (Kulud)'!$4:$4</definedName>
    <definedName name="_xlnm.Print_Titles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<sst xmlns="http://schemas.openxmlformats.org/spreadsheetml/2006/main" count="604" uniqueCount="296">
  <si>
    <t>TULUD</t>
  </si>
  <si>
    <t>Maksud</t>
  </si>
  <si>
    <t>Kaupade ja teenuste müük</t>
  </si>
  <si>
    <t>Toetused</t>
  </si>
  <si>
    <t>Tulud varadelt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</si>
  <si>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</si>
  <si>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</si>
  <si>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</si>
  <si>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</si>
  <si>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</si>
  <si>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</si>
  <si>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</si>
  <si>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</si>
  <si>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</si>
  <si>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</si>
  <si>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</si>
  <si>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</si>
  <si>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</si>
  <si>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</si>
  <si>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</si>
  <si>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</si>
  <si>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</si>
  <si>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</si>
  <si>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</si>
  <si>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Reklaamimaks</t>
  </si>
  <si>
    <t xml:space="preserve">   Parkimistasu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</si>
  <si>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</si>
  <si>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</si>
  <si>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</si>
  <si>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Maa müük</t>
  </si>
  <si>
    <t>K U L U D KOKKU</t>
  </si>
  <si>
    <t>Avalik kord</t>
  </si>
  <si>
    <t xml:space="preserve">   sh: linnamajanduse osakond</t>
  </si>
  <si>
    <t xml:space="preserve">   sh: arhitektuuri ja ehituse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</si>
  <si>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</si>
  <si>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</si>
  <si>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</si>
  <si>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linnavarade osakond</t>
  </si>
  <si>
    <t>Vabaaeg ja kultuur</t>
  </si>
  <si>
    <t xml:space="preserve">        kultuuriosakond</t>
  </si>
  <si>
    <t xml:space="preserve">        rahandusosakond</t>
  </si>
  <si>
    <t xml:space="preserve">   sh: haridusosakond</t>
  </si>
  <si>
    <t xml:space="preserve">        linnakantselei</t>
  </si>
  <si>
    <t xml:space="preserve">         sotsiaalabi 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</si>
  <si>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</si>
  <si>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</si>
  <si>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</si>
  <si>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</si>
  <si>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</si>
  <si>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</si>
  <si>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</si>
  <si>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</si>
  <si>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</si>
  <si>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</si>
  <si>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</si>
  <si>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</si>
  <si>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</si>
  <si>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2.2</t>
  </si>
  <si>
    <t>09110</t>
  </si>
  <si>
    <t>09220</t>
  </si>
  <si>
    <t>Gümnaasiumid</t>
  </si>
  <si>
    <t>3.1</t>
  </si>
  <si>
    <t>Osakonna teenistused</t>
  </si>
  <si>
    <t>3.2</t>
  </si>
  <si>
    <t>09212</t>
  </si>
  <si>
    <t>09800</t>
  </si>
  <si>
    <t>Muu haridus</t>
  </si>
  <si>
    <t>KULTUURIOSAKOND</t>
  </si>
  <si>
    <t>HARIDUSOSAKOND</t>
  </si>
  <si>
    <t>Spordibaasid</t>
  </si>
  <si>
    <t>08102</t>
  </si>
  <si>
    <t>08105</t>
  </si>
  <si>
    <t>Laste muusika- ja kunstikoolid</t>
  </si>
  <si>
    <t>08106</t>
  </si>
  <si>
    <t>08109</t>
  </si>
  <si>
    <t>Noorsoo- ja spordiprojektid</t>
  </si>
  <si>
    <t>08201</t>
  </si>
  <si>
    <t>Raamatukogud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</si>
  <si>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</si>
  <si>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</si>
  <si>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</si>
  <si>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</si>
  <si>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</si>
  <si>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</si>
  <si>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</si>
  <si>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</si>
  <si>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</si>
  <si>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</si>
  <si>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</si>
  <si>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perede ja laste sotsiaalne 
kaitse</t>
  </si>
  <si>
    <t>Töötute sotsiaalne kaitse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</si>
  <si>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</si>
  <si>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</si>
  <si>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</si>
  <si>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</si>
  <si>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</si>
  <si>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</si>
  <si>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</si>
  <si>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</si>
  <si>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05400</t>
  </si>
  <si>
    <t>Haljastus</t>
  </si>
  <si>
    <t>Elamu- ja komunaalmajandus</t>
  </si>
  <si>
    <t>06400</t>
  </si>
  <si>
    <t>Tänavavalgustus</t>
  </si>
  <si>
    <t>06603</t>
  </si>
  <si>
    <t>LINNAVARADE OSAKOND</t>
  </si>
  <si>
    <t>01700</t>
  </si>
  <si>
    <t>04900</t>
  </si>
  <si>
    <t>Muu majandus (linnavara haldamine)</t>
  </si>
  <si>
    <t>06100</t>
  </si>
  <si>
    <t>Elamumajanduse arendamine</t>
  </si>
  <si>
    <t>Erivajadustega isikute sotsiaalhoolekande asutused</t>
  </si>
  <si>
    <t>ARHITEKTUURI JA EHITUSE 
OSAKOND</t>
  </si>
  <si>
    <t>04740</t>
  </si>
  <si>
    <t>08207</t>
  </si>
  <si>
    <t>Muinsuskaitse</t>
  </si>
  <si>
    <t>LINNAPLANEERIMISE JA MAA-
KORRALDUSE OSAKOND</t>
  </si>
  <si>
    <t>04210</t>
  </si>
  <si>
    <t>Maakorraldus</t>
  </si>
  <si>
    <t>ETTEVÕTLUSE OSAKOND</t>
  </si>
  <si>
    <t>Üldmajanduslikud arendusprojektid</t>
  </si>
  <si>
    <t>RAHANDUSOSAKOND</t>
  </si>
  <si>
    <t>09200</t>
  </si>
  <si>
    <t>Koolid (teenuse ost teistelt oma-
valitsustelt)</t>
  </si>
  <si>
    <t>Laste muusika- ja kunstikoolid
(teenuse ost teistelt omavalitsustelt)</t>
  </si>
  <si>
    <t xml:space="preserve">    sh: linnavarade osakond</t>
  </si>
  <si>
    <t>2.3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</si>
  <si>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</si>
  <si>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</si>
  <si>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</si>
  <si>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</si>
  <si>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</si>
  <si>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</si>
  <si>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</si>
  <si>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</si>
  <si>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</si>
  <si>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</si>
  <si>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</si>
  <si>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</si>
  <si>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</si>
  <si>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</si>
  <si>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</si>
  <si>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</si>
  <si>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</si>
  <si>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</si>
  <si>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</si>
  <si>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</si>
  <si>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</si>
  <si>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</si>
  <si>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</si>
  <si>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</si>
  <si>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</si>
  <si>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Muu avalik kord </t>
  </si>
  <si>
    <t>Lasteaiad</t>
  </si>
  <si>
    <t>Lasteaiad (teenuse ost 
teistelt omavalitsustelt)</t>
  </si>
  <si>
    <t xml:space="preserve">         finantseerimistehingud</t>
  </si>
  <si>
    <t>Tartu linna 2006. a eelarve</t>
  </si>
  <si>
    <t>1.1</t>
  </si>
  <si>
    <t>1.1.1.</t>
  </si>
  <si>
    <t>1.1.2</t>
  </si>
  <si>
    <t>1.1.3</t>
  </si>
  <si>
    <t>1.2</t>
  </si>
  <si>
    <t>1.2.1</t>
  </si>
  <si>
    <t>1.2.2</t>
  </si>
  <si>
    <t>1.2.3</t>
  </si>
  <si>
    <t>1.2.4</t>
  </si>
  <si>
    <t>1.3</t>
  </si>
  <si>
    <t>1.3.1</t>
  </si>
  <si>
    <t>1.4</t>
  </si>
  <si>
    <t>1.4.1</t>
  </si>
  <si>
    <t>1.4.2</t>
  </si>
  <si>
    <t>1.4.3</t>
  </si>
  <si>
    <t xml:space="preserve">   Toetused tegevuskuludeks </t>
  </si>
  <si>
    <t xml:space="preserve">   Laekumised vee erikasutusest</t>
  </si>
  <si>
    <t>2.7</t>
  </si>
  <si>
    <t>2.8</t>
  </si>
  <si>
    <t>2.9</t>
  </si>
  <si>
    <t>Tartu linna 2006. A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</si>
  <si>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</si>
  <si>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</si>
  <si>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</si>
  <si>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</si>
  <si>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</si>
  <si>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</si>
  <si>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</si>
  <si>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</si>
  <si>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</si>
  <si>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</si>
  <si>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>3.5.1</t>
  </si>
  <si>
    <t>3.5.1.1</t>
  </si>
  <si>
    <t>Tulud üldvalitsemisasutuste majandustegevusest</t>
  </si>
  <si>
    <t>3.6.1</t>
  </si>
  <si>
    <t>3.6.1.1</t>
  </si>
  <si>
    <t>3.6.2</t>
  </si>
  <si>
    <t>3.6.2.1</t>
  </si>
  <si>
    <t>3.6.2.2</t>
  </si>
  <si>
    <t>3.6.2.3</t>
  </si>
  <si>
    <t>3.7.1</t>
  </si>
  <si>
    <t>3.7.1.1</t>
  </si>
  <si>
    <t>3.7.2</t>
  </si>
  <si>
    <t>3.7.2.1</t>
  </si>
  <si>
    <t>3.7.3</t>
  </si>
  <si>
    <t>3.7.3.1</t>
  </si>
  <si>
    <t>3.7.4</t>
  </si>
  <si>
    <t>3.7.4.1</t>
  </si>
  <si>
    <t>3.7.5</t>
  </si>
  <si>
    <t>3.7.5.1</t>
  </si>
  <si>
    <t>3.7.5.2</t>
  </si>
  <si>
    <t>3.8.1</t>
  </si>
  <si>
    <t>3.8.1.1</t>
  </si>
  <si>
    <t>investeerimiskulud</t>
  </si>
  <si>
    <t>Finantseerimistehingud</t>
  </si>
  <si>
    <t xml:space="preserve">Riskirühmade sotsiaalhoolekande asutused </t>
  </si>
  <si>
    <t>3.10</t>
  </si>
  <si>
    <t>3.10.1</t>
  </si>
  <si>
    <t>3.10.2</t>
  </si>
  <si>
    <t>3.10.2.1</t>
  </si>
  <si>
    <t>3.11</t>
  </si>
  <si>
    <t>3.11.1</t>
  </si>
  <si>
    <t>3.11.1.1</t>
  </si>
  <si>
    <t>3.11.2</t>
  </si>
  <si>
    <t>3.11.2.1</t>
  </si>
  <si>
    <t xml:space="preserve">TULUD </t>
  </si>
  <si>
    <t>2</t>
  </si>
  <si>
    <t xml:space="preserve">LINNA TULUBAAS  </t>
  </si>
  <si>
    <t xml:space="preserve">   Laenude refinantseerimine</t>
  </si>
  <si>
    <t>3.3</t>
  </si>
  <si>
    <t>3.3.1</t>
  </si>
  <si>
    <t>3.3.1.1</t>
  </si>
  <si>
    <t>Põhikoolid</t>
  </si>
  <si>
    <t>09500</t>
  </si>
  <si>
    <t>Hälviklaste koolid</t>
  </si>
  <si>
    <t>Muu puuetega isikute sotsiaalne kaitse</t>
  </si>
  <si>
    <t>Puuetega isikute hoolekande asutused</t>
  </si>
  <si>
    <t xml:space="preserve">        investeeringud</t>
  </si>
  <si>
    <t>Muud kulud (hulkuvate loomadega seotud tegevus)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</si>
  <si>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</si>
  <si>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</si>
  <si>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</si>
  <si>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</si>
  <si>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</si>
  <si>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</si>
  <si>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>Muu vabaaeg ja kultuur</t>
  </si>
  <si>
    <t xml:space="preserve">   sh: tervishoiuosakond</t>
  </si>
  <si>
    <t>TERVISHOIUOSAKOND</t>
  </si>
  <si>
    <t>Muud laste hoolekande asutused (Turvakodu
ja laste päevakeskuse teenuse ost)</t>
  </si>
  <si>
    <t>EELARVE MUUTMISE KOOND</t>
  </si>
  <si>
    <t>T U L U B A A S I  M U U T M I N E</t>
  </si>
  <si>
    <t>Tartu linna 2006. a eelarve MUUTMISE tulude ja kulude jaotus</t>
  </si>
  <si>
    <t>Tartu linna 2006. a eelarve MUUTMISE</t>
  </si>
  <si>
    <t xml:space="preserve">tegevuskulud </t>
  </si>
  <si>
    <t>3.9.1</t>
  </si>
  <si>
    <t>3.9.1.1</t>
  </si>
  <si>
    <t>3.2.1.3</t>
  </si>
  <si>
    <t>3.2.1.4</t>
  </si>
  <si>
    <t>3.2.1.5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</si>
  <si>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</si>
  <si>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</si>
  <si>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</si>
  <si>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</si>
  <si>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</si>
  <si>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</si>
  <si>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</si>
  <si>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</si>
  <si>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3.3.1.10</t>
  </si>
  <si>
    <t>3.5.1.2</t>
  </si>
  <si>
    <t>3.5.1.3</t>
  </si>
  <si>
    <t>3.5.1.4</t>
  </si>
  <si>
    <t>3.5.1.5</t>
  </si>
  <si>
    <t>3.5.1.6</t>
  </si>
  <si>
    <t>3.5.1.7</t>
  </si>
  <si>
    <t>3.5.1.8</t>
  </si>
  <si>
    <t>3.6.3</t>
  </si>
  <si>
    <t>3.6.3.1</t>
  </si>
  <si>
    <t>3.6.4</t>
  </si>
  <si>
    <t>3.6.4.1</t>
  </si>
  <si>
    <t>3.6.4.2</t>
  </si>
  <si>
    <t xml:space="preserve">    sh:  investeeringud</t>
  </si>
  <si>
    <t>3.11.3</t>
  </si>
  <si>
    <t xml:space="preserve">   sh:  osakonnad</t>
  </si>
  <si>
    <t xml:space="preserve">   sh:  ettevõtluse osakond</t>
  </si>
  <si>
    <t>1.2.1.1</t>
  </si>
  <si>
    <t>1.2.1.2</t>
  </si>
  <si>
    <t>1.2.1.3</t>
  </si>
  <si>
    <t>1.2.1.4</t>
  </si>
  <si>
    <t>1.2.1.5</t>
  </si>
  <si>
    <t>3.11.1.2</t>
  </si>
  <si>
    <t xml:space="preserve">        investeerimiskulud</t>
  </si>
  <si>
    <t>3.10.1.1</t>
  </si>
  <si>
    <t xml:space="preserve">         arhitektuuri ja ehituse osakond</t>
  </si>
  <si>
    <t>3.8.1.2</t>
  </si>
  <si>
    <t>Muu majandus (linnakujundus)</t>
  </si>
  <si>
    <t>3.8.2</t>
  </si>
  <si>
    <t>3.8.2.1</t>
  </si>
  <si>
    <t>3.11.3.1</t>
  </si>
  <si>
    <t>3.11.3.2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</si>
</sst>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  <numFmt numFmtId="176" formatCode="#,##0.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14" fontId="7" fillId="0" borderId="2" xfId="0" applyNumberFormat="1" applyFont="1" applyBorder="1" applyAlignment="1" quotePrefix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6" fontId="8" fillId="0" borderId="2" xfId="0" applyNumberFormat="1" applyFont="1" applyBorder="1" applyAlignment="1" quotePrefix="1">
      <alignment/>
    </xf>
    <xf numFmtId="174" fontId="0" fillId="0" borderId="2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8" fillId="0" borderId="2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174" fontId="0" fillId="0" borderId="0" xfId="0" applyNumberForma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6">
      <selection activeCell="B10" activeCellId="2" sqref="B20 B32 B10"/>
    </sheetView>
  </sheetViews>
  <sheetFormatPr defaultColWidth="9.140625" defaultRowHeight="12.75"/>
  <cols>
    <col min="1" max="1" width="40.57421875" style="0" customWidth="1"/>
    <col min="2" max="2" width="18.57421875" style="58" customWidth="1"/>
  </cols>
  <sheetData>
    <row r="1" spans="1:2" ht="15.75">
      <c r="A1" s="67" t="s">
        <v>177</v>
      </c>
      <c r="B1" s="67"/>
    </row>
    <row r="2" spans="1:2" ht="15.75">
      <c r="A2" s="67" t="s">
        <v>246</v>
      </c>
      <c r="B2" s="67"/>
    </row>
    <row r="3" ht="12.75">
      <c r="B3" s="56" t="s">
        <v>239</v>
      </c>
    </row>
    <row r="4" spans="1:2" ht="14.25">
      <c r="A4" s="17" t="s">
        <v>0</v>
      </c>
      <c r="B4" s="51">
        <f>SUM(B5:B8)</f>
        <v>40751.5</v>
      </c>
    </row>
    <row r="5" spans="1:2" ht="15">
      <c r="A5" s="18" t="s">
        <v>1</v>
      </c>
      <c r="B5" s="50">
        <f>SUM('lisa 2 (Tulubaas)'!E6)</f>
        <v>31900</v>
      </c>
    </row>
    <row r="6" spans="1:2" ht="15">
      <c r="A6" s="18" t="s">
        <v>2</v>
      </c>
      <c r="B6" s="50">
        <f>SUM('lisa 2 (Tulubaas)'!E10)</f>
        <v>5726.900000000001</v>
      </c>
    </row>
    <row r="7" spans="1:2" ht="15">
      <c r="A7" s="18" t="s">
        <v>3</v>
      </c>
      <c r="B7" s="50">
        <f>SUM('lisa 2 (Tulubaas)'!E21)</f>
        <v>-1175.4</v>
      </c>
    </row>
    <row r="8" spans="1:2" ht="15">
      <c r="A8" s="18" t="s">
        <v>4</v>
      </c>
      <c r="B8" s="50">
        <f>SUM('lisa 2 (Tulubaas)'!E23)</f>
        <v>4300</v>
      </c>
    </row>
    <row r="9" spans="1:2" ht="15">
      <c r="A9" s="18"/>
      <c r="B9" s="50"/>
    </row>
    <row r="10" spans="1:2" ht="14.25">
      <c r="A10" s="17" t="s">
        <v>5</v>
      </c>
      <c r="B10" s="51">
        <f>SUM(B11:B18)</f>
        <v>9757.699999999999</v>
      </c>
    </row>
    <row r="11" spans="1:2" ht="15">
      <c r="A11" s="18" t="s">
        <v>6</v>
      </c>
      <c r="B11" s="50">
        <f>SUM('lisa 4 (tulude,kulude jaotus)'!F301,'lisa 4 (tulude,kulude jaotus)'!F394,'lisa 4 (tulude,kulude jaotus)'!F417)</f>
        <v>753.2</v>
      </c>
    </row>
    <row r="12" spans="1:2" ht="15">
      <c r="A12" s="18" t="s">
        <v>7</v>
      </c>
      <c r="B12" s="50">
        <f>SUM('lisa 4 (tulude,kulude jaotus)'!F239)</f>
        <v>-100</v>
      </c>
    </row>
    <row r="13" spans="1:2" ht="15">
      <c r="A13" s="18" t="s">
        <v>8</v>
      </c>
      <c r="B13" s="50">
        <f>SUM('lisa 4 (tulude,kulude jaotus)'!F248,'lisa 4 (tulude,kulude jaotus)'!F256,'lisa 4 (tulude,kulude jaotus)'!F310,'lisa 4 (tulude,kulude jaotus)'!F381,'lisa 4 (tulude,kulude jaotus)'!F404)</f>
        <v>2467.6</v>
      </c>
    </row>
    <row r="14" spans="1:2" ht="15">
      <c r="A14" s="18" t="s">
        <v>10</v>
      </c>
      <c r="B14" s="50">
        <f>SUM('lisa 4 (tulude,kulude jaotus)'!F279,'lisa 4 (tulude,kulude jaotus)'!F287)</f>
        <v>964</v>
      </c>
    </row>
    <row r="15" spans="1:2" ht="15">
      <c r="A15" s="18" t="s">
        <v>11</v>
      </c>
      <c r="B15" s="50">
        <f>SUM('lisa 4 (tulude,kulude jaotus)'!F160)</f>
        <v>6.4</v>
      </c>
    </row>
    <row r="16" spans="1:2" ht="15">
      <c r="A16" s="18" t="s">
        <v>38</v>
      </c>
      <c r="B16" s="50">
        <f>SUM('lisa 4 (tulude,kulude jaotus)'!F20,'lisa 4 (tulude,kulude jaotus)'!F70,'lisa 4 (tulude,kulude jaotus)'!F432)</f>
        <v>1555.1999999999998</v>
      </c>
    </row>
    <row r="17" spans="1:2" ht="15">
      <c r="A17" s="18" t="s">
        <v>12</v>
      </c>
      <c r="B17" s="50">
        <f>SUM('lisa 4 (tulude,kulude jaotus)'!F434,'lisa 4 (tulude,kulude jaotus)'!F25)</f>
        <v>6367.199999999999</v>
      </c>
    </row>
    <row r="18" spans="1:2" ht="15">
      <c r="A18" s="18" t="s">
        <v>13</v>
      </c>
      <c r="B18" s="50">
        <f>SUM('lisa 4 (tulude,kulude jaotus)'!F165)</f>
        <v>-2255.9</v>
      </c>
    </row>
    <row r="19" spans="1:2" ht="15">
      <c r="A19" s="18"/>
      <c r="B19" s="50"/>
    </row>
    <row r="20" spans="1:2" ht="14.25">
      <c r="A20" s="17" t="s">
        <v>14</v>
      </c>
      <c r="B20" s="51">
        <f>SUM(B21,B22:B27)</f>
        <v>30993.8</v>
      </c>
    </row>
    <row r="21" spans="1:2" ht="15">
      <c r="A21" s="18" t="s">
        <v>6</v>
      </c>
      <c r="B21" s="50">
        <f>SUM('lisa 4 (tulude,kulude jaotus)'!F302,'lisa 4 (tulude,kulude jaotus)'!F395)</f>
        <v>570</v>
      </c>
    </row>
    <row r="22" spans="1:2" ht="15">
      <c r="A22" s="18" t="s">
        <v>8</v>
      </c>
      <c r="B22" s="50">
        <f>SUM('lisa 4 (tulude,kulude jaotus)'!F311,'lisa 4 (tulude,kulude jaotus)'!F249,'lisa 4 (tulude,kulude jaotus)'!F263)</f>
        <v>22399.7</v>
      </c>
    </row>
    <row r="23" spans="1:2" ht="15">
      <c r="A23" s="18" t="s">
        <v>9</v>
      </c>
      <c r="B23" s="50">
        <f>SUM('lisa 4 (tulude,kulude jaotus)'!F271)</f>
        <v>653.6</v>
      </c>
    </row>
    <row r="24" spans="1:2" ht="15">
      <c r="A24" s="18" t="s">
        <v>10</v>
      </c>
      <c r="B24" s="50">
        <f>SUM('lisa 4 (tulude,kulude jaotus)'!F280,'lisa 4 (tulude,kulude jaotus)'!F288,'lisa 4 (tulude,kulude jaotus)'!F319)</f>
        <v>4950</v>
      </c>
    </row>
    <row r="25" spans="1:2" ht="15">
      <c r="A25" s="18" t="s">
        <v>38</v>
      </c>
      <c r="B25" s="50">
        <f>SUM('lisa 4 (tulude,kulude jaotus)'!F327,'lisa 4 (tulude,kulude jaotus)'!F369,'lisa 4 (tulude,kulude jaotus)'!F140,'lisa 4 (tulude,kulude jaotus)'!F88)</f>
        <v>-3485.4999999999995</v>
      </c>
    </row>
    <row r="26" spans="1:2" ht="15">
      <c r="A26" s="18" t="s">
        <v>12</v>
      </c>
      <c r="B26" s="50">
        <f>SUM('lisa 4 (tulude,kulude jaotus)'!F26)</f>
        <v>3624</v>
      </c>
    </row>
    <row r="27" spans="1:2" ht="15">
      <c r="A27" s="18" t="s">
        <v>13</v>
      </c>
      <c r="B27" s="50">
        <f>SUM('lisa 4 (tulude,kulude jaotus)'!F166,'lisa 4 (tulude,kulude jaotus)'!F329)</f>
        <v>2282</v>
      </c>
    </row>
    <row r="28" spans="1:2" ht="15">
      <c r="A28" s="18"/>
      <c r="B28" s="50"/>
    </row>
    <row r="29" spans="1:2" ht="14.25">
      <c r="A29" s="17" t="s">
        <v>15</v>
      </c>
      <c r="B29" s="51">
        <f>B4-B10-B20</f>
        <v>0</v>
      </c>
    </row>
    <row r="30" spans="1:2" ht="15">
      <c r="A30" s="18"/>
      <c r="B30" s="50"/>
    </row>
    <row r="31" spans="1:2" ht="14.25">
      <c r="A31" s="17" t="s">
        <v>16</v>
      </c>
      <c r="B31" s="51">
        <f>SUM(B32:B33)</f>
        <v>0</v>
      </c>
    </row>
    <row r="32" spans="1:2" ht="15">
      <c r="A32" s="18" t="s">
        <v>17</v>
      </c>
      <c r="B32" s="50">
        <f>SUM('lisa 2 (Tulubaas)'!E28:E28)</f>
        <v>21500</v>
      </c>
    </row>
    <row r="33" spans="1:2" ht="15">
      <c r="A33" s="18" t="s">
        <v>18</v>
      </c>
      <c r="B33" s="50">
        <f>SUM('lisa 3 (Kulud)'!E8)*-1</f>
        <v>-21500</v>
      </c>
    </row>
    <row r="34" spans="1:2" ht="15">
      <c r="A34" s="18"/>
      <c r="B34" s="50"/>
    </row>
    <row r="35" spans="1:2" ht="14.25">
      <c r="A35" s="17" t="s">
        <v>19</v>
      </c>
      <c r="B35" s="51">
        <f>B4+B32</f>
        <v>62251.5</v>
      </c>
    </row>
    <row r="36" ht="12.75">
      <c r="B36" s="57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 määrusele
nr 39, 28.09.2006.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Zeros="0" workbookViewId="0" topLeftCell="A1">
      <selection activeCell="C8" sqref="C8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67" t="s">
        <v>156</v>
      </c>
      <c r="C1" s="67"/>
      <c r="D1" s="67"/>
      <c r="E1" s="67"/>
    </row>
    <row r="2" spans="2:5" ht="15.75">
      <c r="B2" s="67" t="s">
        <v>247</v>
      </c>
      <c r="C2" s="67"/>
      <c r="D2" s="67"/>
      <c r="E2" s="67"/>
    </row>
    <row r="3" ht="12.75">
      <c r="E3" s="54" t="s">
        <v>239</v>
      </c>
    </row>
    <row r="4" spans="1:5" ht="25.5" customHeight="1">
      <c r="A4" s="1"/>
      <c r="B4" s="1"/>
      <c r="C4" s="11" t="s">
        <v>20</v>
      </c>
      <c r="D4" s="11" t="s">
        <v>21</v>
      </c>
      <c r="E4" s="12" t="s">
        <v>22</v>
      </c>
    </row>
    <row r="5" spans="1:5" ht="14.25">
      <c r="A5" s="19">
        <v>1</v>
      </c>
      <c r="B5" s="25" t="s">
        <v>222</v>
      </c>
      <c r="C5" s="59">
        <f>SUM(C6,C10,C21,C23)</f>
        <v>39316.2</v>
      </c>
      <c r="D5" s="59">
        <f>SUM(D6,D10,D21,D23)</f>
        <v>1435.3000000000002</v>
      </c>
      <c r="E5" s="60">
        <f>SUM(C5:D5)</f>
        <v>40751.5</v>
      </c>
    </row>
    <row r="6" spans="1:5" ht="14.25">
      <c r="A6" s="20" t="s">
        <v>157</v>
      </c>
      <c r="B6" s="17" t="s">
        <v>1</v>
      </c>
      <c r="C6" s="51">
        <f>SUM(C7:C9)</f>
        <v>31900</v>
      </c>
      <c r="D6" s="51">
        <f>SUM(D7:D9)</f>
        <v>0</v>
      </c>
      <c r="E6" s="51">
        <f>SUM(C6:D6)</f>
        <v>31900</v>
      </c>
    </row>
    <row r="7" spans="1:5" ht="15">
      <c r="A7" s="21" t="s">
        <v>158</v>
      </c>
      <c r="B7" s="18" t="s">
        <v>23</v>
      </c>
      <c r="C7" s="50">
        <f>30000+1100</f>
        <v>31100</v>
      </c>
      <c r="D7" s="50"/>
      <c r="E7" s="50">
        <f aca="true" t="shared" si="0" ref="E7:E26">SUM(C7:D7)</f>
        <v>31100</v>
      </c>
    </row>
    <row r="8" spans="1:5" ht="15">
      <c r="A8" s="21" t="s">
        <v>159</v>
      </c>
      <c r="B8" s="18" t="s">
        <v>24</v>
      </c>
      <c r="C8" s="50">
        <v>300</v>
      </c>
      <c r="D8" s="50"/>
      <c r="E8" s="50">
        <f t="shared" si="0"/>
        <v>300</v>
      </c>
    </row>
    <row r="9" spans="1:5" ht="15">
      <c r="A9" s="21" t="s">
        <v>160</v>
      </c>
      <c r="B9" s="18" t="s">
        <v>25</v>
      </c>
      <c r="C9" s="50">
        <v>500</v>
      </c>
      <c r="D9" s="50"/>
      <c r="E9" s="50">
        <f t="shared" si="0"/>
        <v>500</v>
      </c>
    </row>
    <row r="10" spans="1:5" ht="14.25">
      <c r="A10" s="22" t="s">
        <v>161</v>
      </c>
      <c r="B10" s="17" t="s">
        <v>2</v>
      </c>
      <c r="C10" s="51">
        <f>SUM(C11:C11,C18:C20)</f>
        <v>4291.6</v>
      </c>
      <c r="D10" s="51">
        <f>SUM(D11:D11,D18:D20)</f>
        <v>1435.3000000000002</v>
      </c>
      <c r="E10" s="51">
        <f t="shared" si="0"/>
        <v>5726.900000000001</v>
      </c>
    </row>
    <row r="11" spans="1:5" ht="15">
      <c r="A11" s="21" t="s">
        <v>162</v>
      </c>
      <c r="B11" s="18" t="s">
        <v>26</v>
      </c>
      <c r="C11" s="50">
        <f>SUM(C12:C16)</f>
        <v>3000</v>
      </c>
      <c r="D11" s="50">
        <f>SUM(D12:D16)</f>
        <v>1418.3000000000002</v>
      </c>
      <c r="E11" s="50">
        <f t="shared" si="0"/>
        <v>4418.3</v>
      </c>
    </row>
    <row r="12" spans="1:5" ht="15">
      <c r="A12" s="21" t="s">
        <v>281</v>
      </c>
      <c r="B12" s="26" t="s">
        <v>137</v>
      </c>
      <c r="C12" s="61">
        <v>3000</v>
      </c>
      <c r="D12" s="61">
        <f>SUM('lisa 4 (tulude,kulude jaotus)'!E31)</f>
        <v>1038.9</v>
      </c>
      <c r="E12" s="61">
        <f t="shared" si="0"/>
        <v>4038.9</v>
      </c>
    </row>
    <row r="13" spans="1:5" ht="30">
      <c r="A13" s="21" t="s">
        <v>282</v>
      </c>
      <c r="B13" s="26" t="s">
        <v>141</v>
      </c>
      <c r="C13" s="61"/>
      <c r="D13" s="50">
        <f>'lisa 4 (tulude,kulude jaotus)'!E17+'lisa 4 (tulude,kulude jaotus)'!E84+'lisa 4 (tulude,kulude jaotus)'!E115+'lisa 4 (tulude,kulude jaotus)'!E123</f>
        <v>298.1</v>
      </c>
      <c r="E13" s="61">
        <f t="shared" si="0"/>
        <v>298.1</v>
      </c>
    </row>
    <row r="14" spans="1:5" ht="27" customHeight="1">
      <c r="A14" s="21" t="s">
        <v>283</v>
      </c>
      <c r="B14" s="26" t="s">
        <v>142</v>
      </c>
      <c r="C14" s="61"/>
      <c r="D14" s="61">
        <f>'lisa 4 (tulude,kulude jaotus)'!E76</f>
        <v>-650</v>
      </c>
      <c r="E14" s="61">
        <f>SUM(C14:D14)</f>
        <v>-650</v>
      </c>
    </row>
    <row r="15" spans="1:5" ht="15">
      <c r="A15" s="21" t="s">
        <v>284</v>
      </c>
      <c r="B15" s="26" t="s">
        <v>143</v>
      </c>
      <c r="C15" s="61"/>
      <c r="D15" s="61">
        <f>'lisa 4 (tulude,kulude jaotus)'!E187+'lisa 4 (tulude,kulude jaotus)'!E202+'lisa 4 (tulude,kulude jaotus)'!E210</f>
        <v>554.9</v>
      </c>
      <c r="E15" s="61">
        <f t="shared" si="0"/>
        <v>554.9</v>
      </c>
    </row>
    <row r="16" spans="1:5" ht="15">
      <c r="A16" s="21" t="s">
        <v>285</v>
      </c>
      <c r="B16" s="26" t="s">
        <v>138</v>
      </c>
      <c r="C16" s="61"/>
      <c r="D16" s="61">
        <f>'lisa 4 (tulude,kulude jaotus)'!E157+'lisa 4 (tulude,kulude jaotus)'!E381+'lisa 4 (tulude,kulude jaotus)'!E401</f>
        <v>176.4</v>
      </c>
      <c r="E16" s="61">
        <f t="shared" si="0"/>
        <v>176.4</v>
      </c>
    </row>
    <row r="17" spans="1:5" ht="38.25" customHeight="1" hidden="1">
      <c r="A17" s="23"/>
      <c r="B17" s="26" t="s">
        <v>27</v>
      </c>
      <c r="C17" s="61"/>
      <c r="D17" s="61"/>
      <c r="E17" s="61">
        <f t="shared" si="0"/>
        <v>0</v>
      </c>
    </row>
    <row r="18" spans="1:5" ht="15">
      <c r="A18" s="21" t="s">
        <v>163</v>
      </c>
      <c r="B18" s="18" t="s">
        <v>139</v>
      </c>
      <c r="C18" s="50"/>
      <c r="D18" s="50">
        <f>'lisa 4 (tulude,kulude jaotus)'!E93</f>
        <v>17</v>
      </c>
      <c r="E18" s="50">
        <f t="shared" si="0"/>
        <v>17</v>
      </c>
    </row>
    <row r="19" spans="1:5" ht="15">
      <c r="A19" s="21" t="s">
        <v>164</v>
      </c>
      <c r="B19" s="18" t="s">
        <v>144</v>
      </c>
      <c r="C19" s="50">
        <f>330</f>
        <v>330</v>
      </c>
      <c r="D19" s="50"/>
      <c r="E19" s="50">
        <f t="shared" si="0"/>
        <v>330</v>
      </c>
    </row>
    <row r="20" spans="1:5" ht="15">
      <c r="A20" s="21" t="s">
        <v>165</v>
      </c>
      <c r="B20" s="27" t="s">
        <v>140</v>
      </c>
      <c r="C20" s="50">
        <v>961.6</v>
      </c>
      <c r="D20" s="50"/>
      <c r="E20" s="50">
        <f t="shared" si="0"/>
        <v>961.6</v>
      </c>
    </row>
    <row r="21" spans="1:5" ht="14.25">
      <c r="A21" s="22" t="s">
        <v>166</v>
      </c>
      <c r="B21" s="17" t="s">
        <v>3</v>
      </c>
      <c r="C21" s="51">
        <f>SUM(C22:C22)</f>
        <v>-1175.4</v>
      </c>
      <c r="D21" s="51">
        <f>SUM(D22:D22)</f>
        <v>0</v>
      </c>
      <c r="E21" s="51">
        <f t="shared" si="0"/>
        <v>-1175.4</v>
      </c>
    </row>
    <row r="22" spans="1:5" ht="15">
      <c r="A22" s="21" t="s">
        <v>167</v>
      </c>
      <c r="B22" s="27" t="s">
        <v>172</v>
      </c>
      <c r="C22" s="50">
        <v>-1175.4</v>
      </c>
      <c r="D22" s="50"/>
      <c r="E22" s="50">
        <f t="shared" si="0"/>
        <v>-1175.4</v>
      </c>
    </row>
    <row r="23" spans="1:5" ht="14.25">
      <c r="A23" s="22" t="s">
        <v>168</v>
      </c>
      <c r="B23" s="17" t="s">
        <v>4</v>
      </c>
      <c r="C23" s="51">
        <f>SUM(C24:C26)</f>
        <v>4300</v>
      </c>
      <c r="D23" s="51">
        <f>SUM(D24:D26)</f>
        <v>0</v>
      </c>
      <c r="E23" s="51">
        <f t="shared" si="0"/>
        <v>4300</v>
      </c>
    </row>
    <row r="24" spans="1:5" ht="15">
      <c r="A24" s="21" t="s">
        <v>169</v>
      </c>
      <c r="B24" s="18" t="s">
        <v>28</v>
      </c>
      <c r="C24" s="50">
        <v>1000</v>
      </c>
      <c r="D24" s="50"/>
      <c r="E24" s="50">
        <f t="shared" si="0"/>
        <v>1000</v>
      </c>
    </row>
    <row r="25" spans="1:5" ht="15">
      <c r="A25" s="21" t="s">
        <v>170</v>
      </c>
      <c r="B25" s="18" t="s">
        <v>173</v>
      </c>
      <c r="C25" s="50">
        <v>300</v>
      </c>
      <c r="D25" s="50"/>
      <c r="E25" s="50">
        <f t="shared" si="0"/>
        <v>300</v>
      </c>
    </row>
    <row r="26" spans="1:5" ht="15">
      <c r="A26" s="21" t="s">
        <v>171</v>
      </c>
      <c r="B26" s="18" t="s">
        <v>29</v>
      </c>
      <c r="C26" s="50">
        <v>3000</v>
      </c>
      <c r="D26" s="50"/>
      <c r="E26" s="50">
        <f t="shared" si="0"/>
        <v>3000</v>
      </c>
    </row>
    <row r="27" spans="1:5" ht="14.25">
      <c r="A27" s="20" t="s">
        <v>223</v>
      </c>
      <c r="B27" s="17" t="s">
        <v>16</v>
      </c>
      <c r="C27" s="51">
        <f>SUM(C28:C28)</f>
        <v>21500</v>
      </c>
      <c r="D27" s="51"/>
      <c r="E27" s="51">
        <f>SUM(C27:D27)</f>
        <v>21500</v>
      </c>
    </row>
    <row r="28" spans="1:5" ht="15">
      <c r="A28" s="49" t="s">
        <v>55</v>
      </c>
      <c r="B28" s="18" t="s">
        <v>225</v>
      </c>
      <c r="C28" s="50">
        <v>21500</v>
      </c>
      <c r="D28" s="50"/>
      <c r="E28" s="50">
        <f>SUM(C28:D28)</f>
        <v>21500</v>
      </c>
    </row>
    <row r="29" spans="1:5" ht="17.25" customHeight="1">
      <c r="A29" s="23"/>
      <c r="B29" s="17" t="s">
        <v>224</v>
      </c>
      <c r="C29" s="51">
        <f>SUM(C5,C27)</f>
        <v>60816.2</v>
      </c>
      <c r="D29" s="51">
        <f>SUM(D27:D27,D5)</f>
        <v>1435.3000000000002</v>
      </c>
      <c r="E29" s="51">
        <f>SUM(C29:D29)</f>
        <v>62251.5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 määrusele
nr 39, 28.09.2006.a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Zeros="0" workbookViewId="0" topLeftCell="A1">
      <selection activeCell="H12" sqref="H12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67" t="s">
        <v>249</v>
      </c>
      <c r="C1" s="67"/>
      <c r="D1" s="67"/>
      <c r="E1" s="67"/>
    </row>
    <row r="2" spans="2:5" ht="15.75">
      <c r="B2" s="67" t="s">
        <v>178</v>
      </c>
      <c r="C2" s="67"/>
      <c r="D2" s="67"/>
      <c r="E2" s="67"/>
    </row>
    <row r="3" ht="12.75">
      <c r="E3" s="54" t="s">
        <v>239</v>
      </c>
    </row>
    <row r="4" spans="1:5" ht="25.5">
      <c r="A4" s="7"/>
      <c r="B4" s="1"/>
      <c r="C4" s="11" t="s">
        <v>20</v>
      </c>
      <c r="D4" s="11" t="s">
        <v>21</v>
      </c>
      <c r="E4" s="12" t="s">
        <v>22</v>
      </c>
    </row>
    <row r="5" spans="1:5" ht="14.25">
      <c r="A5" s="28">
        <v>2</v>
      </c>
      <c r="B5" s="25" t="s">
        <v>30</v>
      </c>
      <c r="C5" s="52">
        <f>SUM(C6,C9,C11,C17,C19,C22,C24,C30,C33)</f>
        <v>60816.2</v>
      </c>
      <c r="D5" s="52">
        <f>SUM(D6,D9,D11,D17,D19,D22,D24,D30,D33)</f>
        <v>1435.3000000000002</v>
      </c>
      <c r="E5" s="62">
        <f>SUM(C5:D5)</f>
        <v>62251.5</v>
      </c>
    </row>
    <row r="6" spans="1:5" ht="14.25">
      <c r="A6" s="29" t="s">
        <v>55</v>
      </c>
      <c r="B6" s="17" t="s">
        <v>6</v>
      </c>
      <c r="C6" s="51">
        <f>SUM(C7:C8)</f>
        <v>22823.2</v>
      </c>
      <c r="D6" s="51">
        <f>SUM(D7:D7)</f>
        <v>0</v>
      </c>
      <c r="E6" s="51">
        <f>SUM(C6:D6)</f>
        <v>22823.2</v>
      </c>
    </row>
    <row r="7" spans="1:5" ht="15">
      <c r="A7" s="30"/>
      <c r="B7" s="18" t="s">
        <v>279</v>
      </c>
      <c r="C7" s="50">
        <f>SUM('lisa 4 (tulude,kulude jaotus)'!D295,'lisa 4 (tulude,kulude jaotus)'!D388,'lisa 4 (tulude,kulude jaotus)'!D411)</f>
        <v>1323.1999999999998</v>
      </c>
      <c r="D7" s="50">
        <f>SUM('lisa 4 (tulude,kulude jaotus)'!E295,'lisa 4 (tulude,kulude jaotus)'!E388,'lisa 4 (tulude,kulude jaotus)'!E411)</f>
        <v>0</v>
      </c>
      <c r="E7" s="50">
        <f aca="true" t="shared" si="0" ref="E7:E35">SUM(C7:D7)</f>
        <v>1323.1999999999998</v>
      </c>
    </row>
    <row r="8" spans="1:5" ht="15">
      <c r="A8" s="30"/>
      <c r="B8" s="18" t="s">
        <v>155</v>
      </c>
      <c r="C8" s="50">
        <v>21500</v>
      </c>
      <c r="D8" s="50"/>
      <c r="E8" s="50">
        <f t="shared" si="0"/>
        <v>21500</v>
      </c>
    </row>
    <row r="9" spans="1:5" ht="14.25">
      <c r="A9" s="31" t="s">
        <v>57</v>
      </c>
      <c r="B9" s="17" t="s">
        <v>31</v>
      </c>
      <c r="C9" s="51">
        <f>SUM(C10:C10)</f>
        <v>-100</v>
      </c>
      <c r="D9" s="51">
        <f>SUM(D10:D10)</f>
        <v>0</v>
      </c>
      <c r="E9" s="51">
        <f t="shared" si="0"/>
        <v>-100</v>
      </c>
    </row>
    <row r="10" spans="1:5" ht="15">
      <c r="A10" s="30"/>
      <c r="B10" s="18" t="s">
        <v>32</v>
      </c>
      <c r="C10" s="50">
        <f>SUM('lisa 4 (tulude,kulude jaotus)'!D234)</f>
        <v>-100</v>
      </c>
      <c r="D10" s="50">
        <f>SUM('lisa 4 (tulude,kulude jaotus)'!E234)</f>
        <v>0</v>
      </c>
      <c r="E10" s="50">
        <f t="shared" si="0"/>
        <v>-100</v>
      </c>
    </row>
    <row r="11" spans="1:5" ht="14.25">
      <c r="A11" s="31" t="s">
        <v>126</v>
      </c>
      <c r="B11" s="17" t="s">
        <v>8</v>
      </c>
      <c r="C11" s="51">
        <f>SUM(C12:C15)</f>
        <v>24697.3</v>
      </c>
      <c r="D11" s="51">
        <f>SUM(D12:D15)</f>
        <v>170</v>
      </c>
      <c r="E11" s="51">
        <f t="shared" si="0"/>
        <v>24867.3</v>
      </c>
    </row>
    <row r="12" spans="1:5" ht="15">
      <c r="A12" s="30"/>
      <c r="B12" s="18" t="s">
        <v>280</v>
      </c>
      <c r="C12" s="50">
        <f>SUM('lisa 4 (tulude,kulude jaotus)'!D397)</f>
        <v>20</v>
      </c>
      <c r="D12" s="50">
        <f>SUM('lisa 4 (tulude,kulude jaotus)'!E397)</f>
        <v>110</v>
      </c>
      <c r="E12" s="50">
        <f t="shared" si="0"/>
        <v>130</v>
      </c>
    </row>
    <row r="13" spans="1:5" ht="15">
      <c r="A13" s="30"/>
      <c r="B13" s="18" t="s">
        <v>34</v>
      </c>
      <c r="C13" s="50">
        <f>SUM('lisa 4 (tulude,kulude jaotus)'!D242)</f>
        <v>22912.5</v>
      </c>
      <c r="D13" s="50">
        <f>SUM('lisa 4 (tulude,kulude jaotus)'!E242)</f>
        <v>0</v>
      </c>
      <c r="E13" s="50">
        <f t="shared" si="0"/>
        <v>22912.5</v>
      </c>
    </row>
    <row r="14" spans="1:5" ht="15">
      <c r="A14" s="30"/>
      <c r="B14" s="18" t="s">
        <v>35</v>
      </c>
      <c r="C14" s="50">
        <f>SUM('lisa 4 (tulude,kulude jaotus)'!D375)</f>
        <v>0</v>
      </c>
      <c r="D14" s="50">
        <f>SUM('lisa 4 (tulude,kulude jaotus)'!E375)</f>
        <v>60</v>
      </c>
      <c r="E14" s="50">
        <f t="shared" si="0"/>
        <v>60</v>
      </c>
    </row>
    <row r="15" spans="1:5" ht="15">
      <c r="A15" s="30"/>
      <c r="B15" s="18" t="s">
        <v>36</v>
      </c>
      <c r="C15" s="50">
        <f>SUM('lisa 4 (tulude,kulude jaotus)'!D304)</f>
        <v>1764.8000000000002</v>
      </c>
      <c r="D15" s="50">
        <f>SUM('lisa 4 (tulude,kulude jaotus)'!E304)</f>
        <v>0</v>
      </c>
      <c r="E15" s="50">
        <f t="shared" si="0"/>
        <v>1764.8000000000002</v>
      </c>
    </row>
    <row r="16" spans="1:5" ht="15" hidden="1">
      <c r="A16" s="30"/>
      <c r="B16" s="18" t="s">
        <v>289</v>
      </c>
      <c r="C16" s="50">
        <f>SUM('lisa 4 (tulude,kulude jaotus)'!D348)</f>
        <v>0</v>
      </c>
      <c r="D16" s="50">
        <f>SUM('lisa 4 (tulude,kulude jaotus)'!E348)</f>
        <v>0</v>
      </c>
      <c r="E16" s="50">
        <f>SUM('lisa 4 (tulude,kulude jaotus)'!F348)</f>
        <v>0</v>
      </c>
    </row>
    <row r="17" spans="1:5" ht="14.25">
      <c r="A17" s="31" t="s">
        <v>128</v>
      </c>
      <c r="B17" s="17" t="s">
        <v>9</v>
      </c>
      <c r="C17" s="51">
        <f>SUM(C18)</f>
        <v>653.6</v>
      </c>
      <c r="D17" s="51">
        <f>SUM(D18)</f>
        <v>0</v>
      </c>
      <c r="E17" s="51">
        <f t="shared" si="0"/>
        <v>653.6</v>
      </c>
    </row>
    <row r="18" spans="1:5" ht="15">
      <c r="A18" s="30"/>
      <c r="B18" s="18" t="s">
        <v>32</v>
      </c>
      <c r="C18" s="50">
        <f>SUM('lisa 4 (tulude,kulude jaotus)'!D265)</f>
        <v>653.6</v>
      </c>
      <c r="D18" s="50">
        <f>SUM('lisa 4 (tulude,kulude jaotus)'!E265)</f>
        <v>0</v>
      </c>
      <c r="E18" s="50">
        <f t="shared" si="0"/>
        <v>653.6</v>
      </c>
    </row>
    <row r="19" spans="1:5" ht="14.25">
      <c r="A19" s="31" t="s">
        <v>129</v>
      </c>
      <c r="B19" s="17" t="s">
        <v>10</v>
      </c>
      <c r="C19" s="51">
        <f>SUM(C20:C21)</f>
        <v>5914</v>
      </c>
      <c r="D19" s="51">
        <f>SUM(D20:D21)</f>
        <v>0</v>
      </c>
      <c r="E19" s="51">
        <f t="shared" si="0"/>
        <v>5914</v>
      </c>
    </row>
    <row r="20" spans="1:5" ht="15">
      <c r="A20" s="30"/>
      <c r="B20" s="18" t="s">
        <v>32</v>
      </c>
      <c r="C20" s="50">
        <f>SUM('lisa 4 (tulude,kulude jaotus)'!D273)</f>
        <v>5814</v>
      </c>
      <c r="D20" s="50">
        <f>SUM('lisa 4 (tulude,kulude jaotus)'!E273)</f>
        <v>0</v>
      </c>
      <c r="E20" s="50">
        <f t="shared" si="0"/>
        <v>5814</v>
      </c>
    </row>
    <row r="21" spans="1:5" ht="15">
      <c r="A21" s="30"/>
      <c r="B21" s="18" t="s">
        <v>37</v>
      </c>
      <c r="C21" s="50">
        <f>SUM('lisa 4 (tulude,kulude jaotus)'!D313)</f>
        <v>100</v>
      </c>
      <c r="D21" s="50">
        <f>SUM('lisa 4 (tulude,kulude jaotus)'!E313)</f>
        <v>0</v>
      </c>
      <c r="E21" s="50">
        <f t="shared" si="0"/>
        <v>100</v>
      </c>
    </row>
    <row r="22" spans="1:5" ht="14.25">
      <c r="A22" s="31" t="s">
        <v>130</v>
      </c>
      <c r="B22" s="17" t="s">
        <v>11</v>
      </c>
      <c r="C22" s="51">
        <f>SUM(C23:C23)</f>
        <v>0</v>
      </c>
      <c r="D22" s="51">
        <f>SUM(D23:D23)</f>
        <v>6.4</v>
      </c>
      <c r="E22" s="51">
        <f t="shared" si="0"/>
        <v>6.4</v>
      </c>
    </row>
    <row r="23" spans="1:5" ht="15">
      <c r="A23" s="30"/>
      <c r="B23" s="18" t="s">
        <v>243</v>
      </c>
      <c r="C23" s="50">
        <f>SUM('lisa 4 (tulude,kulude jaotus)'!D153)</f>
        <v>0</v>
      </c>
      <c r="D23" s="50">
        <f>SUM('lisa 4 (tulude,kulude jaotus)'!E153)</f>
        <v>6.4</v>
      </c>
      <c r="E23" s="50">
        <f t="shared" si="0"/>
        <v>6.4</v>
      </c>
    </row>
    <row r="24" spans="1:5" ht="14.25">
      <c r="A24" s="31" t="s">
        <v>174</v>
      </c>
      <c r="B24" s="17" t="s">
        <v>38</v>
      </c>
      <c r="C24" s="51">
        <f>SUM(C25:C29)</f>
        <v>-1595.4</v>
      </c>
      <c r="D24" s="51">
        <f>SUM(D25:D29)</f>
        <v>-334.9</v>
      </c>
      <c r="E24" s="51">
        <f t="shared" si="0"/>
        <v>-1930.3000000000002</v>
      </c>
    </row>
    <row r="25" spans="1:5" ht="15">
      <c r="A25" s="30"/>
      <c r="B25" s="18" t="s">
        <v>33</v>
      </c>
      <c r="C25" s="50">
        <f>SUM('lisa 4 (tulude,kulude jaotus)'!D363)</f>
        <v>73.1</v>
      </c>
      <c r="D25" s="50">
        <f>SUM('lisa 4 (tulude,kulude jaotus)'!E363)</f>
        <v>0</v>
      </c>
      <c r="E25" s="50">
        <f t="shared" si="0"/>
        <v>73.1</v>
      </c>
    </row>
    <row r="26" spans="1:5" ht="15">
      <c r="A26" s="30"/>
      <c r="B26" s="18" t="s">
        <v>42</v>
      </c>
      <c r="C26" s="50">
        <f>SUM('lisa 4 (tulude,kulude jaotus)'!D19)</f>
        <v>0</v>
      </c>
      <c r="D26" s="50">
        <f>SUM('lisa 4 (tulude,kulude jaotus)'!E19)</f>
        <v>130</v>
      </c>
      <c r="E26" s="50">
        <f t="shared" si="0"/>
        <v>130</v>
      </c>
    </row>
    <row r="27" spans="1:5" ht="15">
      <c r="A27" s="30"/>
      <c r="B27" s="18" t="s">
        <v>39</v>
      </c>
      <c r="C27" s="50">
        <f>SUM('lisa 4 (tulude,kulude jaotus)'!D72)</f>
        <v>2434.5</v>
      </c>
      <c r="D27" s="50">
        <f>SUM('lisa 4 (tulude,kulude jaotus)'!E72)</f>
        <v>-464.9</v>
      </c>
      <c r="E27" s="50">
        <f t="shared" si="0"/>
        <v>1969.6</v>
      </c>
    </row>
    <row r="28" spans="1:5" ht="15">
      <c r="A28" s="30"/>
      <c r="B28" s="18" t="s">
        <v>37</v>
      </c>
      <c r="C28" s="50">
        <f>SUM('lisa 4 (tulude,kulude jaotus)'!D321)</f>
        <v>-4217</v>
      </c>
      <c r="D28" s="50">
        <f>SUM('lisa 4 (tulude,kulude jaotus)'!E321)</f>
        <v>0</v>
      </c>
      <c r="E28" s="50">
        <f t="shared" si="0"/>
        <v>-4217</v>
      </c>
    </row>
    <row r="29" spans="1:5" ht="15">
      <c r="A29" s="30"/>
      <c r="B29" s="18" t="s">
        <v>40</v>
      </c>
      <c r="C29" s="50">
        <f>SUM('lisa 4 (tulude,kulude jaotus)'!D426)</f>
        <v>114</v>
      </c>
      <c r="D29" s="50">
        <f>SUM('lisa 4 (tulude,kulude jaotus)'!E426)</f>
        <v>0</v>
      </c>
      <c r="E29" s="50">
        <f t="shared" si="0"/>
        <v>114</v>
      </c>
    </row>
    <row r="30" spans="1:5" ht="14.25">
      <c r="A30" s="31" t="s">
        <v>175</v>
      </c>
      <c r="B30" s="17" t="s">
        <v>12</v>
      </c>
      <c r="C30" s="51">
        <f>SUM(C31:C32)</f>
        <v>8952.300000000001</v>
      </c>
      <c r="D30" s="51">
        <f>SUM(D31:D32)</f>
        <v>1038.9</v>
      </c>
      <c r="E30" s="51">
        <f t="shared" si="0"/>
        <v>9991.2</v>
      </c>
    </row>
    <row r="31" spans="1:5" ht="15">
      <c r="A31" s="30"/>
      <c r="B31" s="18" t="s">
        <v>41</v>
      </c>
      <c r="C31" s="50">
        <f>SUM('lisa 4 (tulude,kulude jaotus)'!D27)</f>
        <v>7531.900000000001</v>
      </c>
      <c r="D31" s="50">
        <f>SUM('lisa 4 (tulude,kulude jaotus)'!E27)</f>
        <v>1038.9</v>
      </c>
      <c r="E31" s="50">
        <f t="shared" si="0"/>
        <v>8570.800000000001</v>
      </c>
    </row>
    <row r="32" spans="1:5" ht="15">
      <c r="A32" s="30"/>
      <c r="B32" s="18" t="s">
        <v>40</v>
      </c>
      <c r="C32" s="50">
        <f>SUM('lisa 4 (tulude,kulude jaotus)'!D434)</f>
        <v>1420.4</v>
      </c>
      <c r="D32" s="50">
        <f>SUM('lisa 4 (tulude,kulude jaotus)'!E434)</f>
        <v>0</v>
      </c>
      <c r="E32" s="50">
        <f t="shared" si="0"/>
        <v>1420.4</v>
      </c>
    </row>
    <row r="33" spans="1:5" ht="14.25">
      <c r="A33" s="31" t="s">
        <v>176</v>
      </c>
      <c r="B33" s="17" t="s">
        <v>13</v>
      </c>
      <c r="C33" s="51">
        <f>SUM(C34:C35)</f>
        <v>-528.8000000000002</v>
      </c>
      <c r="D33" s="51">
        <f>SUM(D34:D35)</f>
        <v>554.9</v>
      </c>
      <c r="E33" s="51">
        <f t="shared" si="0"/>
        <v>26.099999999999795</v>
      </c>
    </row>
    <row r="34" spans="1:5" ht="15">
      <c r="A34" s="30"/>
      <c r="B34" s="18" t="s">
        <v>125</v>
      </c>
      <c r="C34" s="50">
        <f>SUM('lisa 4 (tulude,kulude jaotus)'!D329)</f>
        <v>1572</v>
      </c>
      <c r="D34" s="50">
        <f>SUM('lisa 4 (tulude,kulude jaotus)'!E329)</f>
        <v>0</v>
      </c>
      <c r="E34" s="50">
        <f t="shared" si="0"/>
        <v>1572</v>
      </c>
    </row>
    <row r="35" spans="1:5" ht="15">
      <c r="A35" s="30"/>
      <c r="B35" s="18" t="s">
        <v>43</v>
      </c>
      <c r="C35" s="50">
        <f>SUM('lisa 4 (tulude,kulude jaotus)'!D167)</f>
        <v>-2100.8</v>
      </c>
      <c r="D35" s="50">
        <f>SUM('lisa 4 (tulude,kulude jaotus)'!E167)</f>
        <v>554.9</v>
      </c>
      <c r="E35" s="50">
        <f t="shared" si="0"/>
        <v>-1545.9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 määrusele
 nr 39, 28.09.2006. a 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6"/>
  <sheetViews>
    <sheetView showZeros="0" tabSelected="1" workbookViewId="0" topLeftCell="A1">
      <selection activeCell="C30" sqref="C30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42.421875" style="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67" t="s">
        <v>248</v>
      </c>
      <c r="B1" s="67"/>
      <c r="C1" s="67"/>
      <c r="D1" s="67"/>
      <c r="E1" s="67"/>
      <c r="F1" s="67"/>
    </row>
    <row r="2" spans="1:6" ht="15.75">
      <c r="A2" s="67" t="s">
        <v>179</v>
      </c>
      <c r="B2" s="67"/>
      <c r="C2" s="67"/>
      <c r="D2" s="67"/>
      <c r="E2" s="67"/>
      <c r="F2" s="67"/>
    </row>
    <row r="3" ht="12.75">
      <c r="F3" s="54" t="s">
        <v>239</v>
      </c>
    </row>
    <row r="4" spans="1:6" ht="30">
      <c r="A4" s="55" t="s">
        <v>240</v>
      </c>
      <c r="B4" s="42" t="s">
        <v>47</v>
      </c>
      <c r="C4" s="43" t="s">
        <v>44</v>
      </c>
      <c r="D4" s="44" t="s">
        <v>20</v>
      </c>
      <c r="E4" s="44" t="s">
        <v>21</v>
      </c>
      <c r="F4" s="45" t="s">
        <v>22</v>
      </c>
    </row>
    <row r="5" spans="1:6" ht="15">
      <c r="A5" s="32"/>
      <c r="B5" s="33"/>
      <c r="C5" s="46" t="s">
        <v>180</v>
      </c>
      <c r="D5" s="63">
        <f>SUM(D11,D23,D68,D150,D163,D230,D291,D345,D372,D384,D407)</f>
        <v>60816.2</v>
      </c>
      <c r="E5" s="63">
        <f>SUM(E11,E23,E68,E150,E163,E230,E291,E345,E372,E384,E407)</f>
        <v>1435.3000000000002</v>
      </c>
      <c r="F5" s="63">
        <f>SUM(D5:E5)</f>
        <v>62251.5</v>
      </c>
    </row>
    <row r="6" spans="1:6" ht="15">
      <c r="A6" s="30"/>
      <c r="B6" s="34"/>
      <c r="C6" s="18" t="s">
        <v>45</v>
      </c>
      <c r="D6" s="64">
        <f>SUM(D7:D8)</f>
        <v>60816.200000000004</v>
      </c>
      <c r="E6" s="64">
        <f>SUM(E7:E8)</f>
        <v>1435.3000000000002</v>
      </c>
      <c r="F6" s="53">
        <f>SUM(D6:E6)</f>
        <v>62251.50000000001</v>
      </c>
    </row>
    <row r="7" spans="1:6" ht="15">
      <c r="A7" s="30"/>
      <c r="B7" s="34"/>
      <c r="C7" s="18" t="s">
        <v>46</v>
      </c>
      <c r="D7" s="53">
        <f>SUM(D13,D25,D70,D152,D165,D232,D293,D374,D386,D409)</f>
        <v>8322.4</v>
      </c>
      <c r="E7" s="53">
        <f>SUM(E13,E25,E70,E152,E165,E232,E293,E374,E386,E409)</f>
        <v>1435.3000000000002</v>
      </c>
      <c r="F7" s="53">
        <f>SUM(D7:E7)</f>
        <v>9757.7</v>
      </c>
    </row>
    <row r="8" spans="1:6" ht="15">
      <c r="A8" s="30"/>
      <c r="B8" s="34"/>
      <c r="C8" s="27" t="s">
        <v>241</v>
      </c>
      <c r="D8" s="53">
        <f>SUM(D26,D71,D166,D233,D294,D347,D387,D424)</f>
        <v>52493.8</v>
      </c>
      <c r="E8" s="53">
        <f>SUM(E26,E71,E166,E233,E294,E347,E387)</f>
        <v>0</v>
      </c>
      <c r="F8" s="53">
        <f>SUM(D8:E8)</f>
        <v>52493.8</v>
      </c>
    </row>
    <row r="9" spans="1:6" ht="7.5" customHeight="1">
      <c r="A9" s="30"/>
      <c r="B9" s="34"/>
      <c r="C9" s="18"/>
      <c r="D9" s="53"/>
      <c r="E9" s="53"/>
      <c r="F9" s="53"/>
    </row>
    <row r="10" spans="1:6" ht="14.25">
      <c r="A10" s="37" t="s">
        <v>61</v>
      </c>
      <c r="B10" s="35"/>
      <c r="C10" s="17" t="s">
        <v>54</v>
      </c>
      <c r="D10" s="65"/>
      <c r="E10" s="65"/>
      <c r="F10" s="65"/>
    </row>
    <row r="11" spans="1:6" ht="14.25">
      <c r="A11" s="36"/>
      <c r="B11" s="35"/>
      <c r="C11" s="17" t="s">
        <v>48</v>
      </c>
      <c r="D11" s="65">
        <f>SUM(D16)</f>
        <v>0</v>
      </c>
      <c r="E11" s="65">
        <f>SUM(E16)</f>
        <v>130</v>
      </c>
      <c r="F11" s="65">
        <f>SUM(D11:E11)</f>
        <v>130</v>
      </c>
    </row>
    <row r="12" spans="1:6" ht="14.25">
      <c r="A12" s="36"/>
      <c r="B12" s="35"/>
      <c r="C12" s="17" t="s">
        <v>49</v>
      </c>
      <c r="D12" s="65">
        <f>SUM(D13:D13)</f>
        <v>0</v>
      </c>
      <c r="E12" s="65">
        <f>SUM(E13:E13)</f>
        <v>130</v>
      </c>
      <c r="F12" s="65">
        <f>SUM(D12:E12)</f>
        <v>130</v>
      </c>
    </row>
    <row r="13" spans="1:6" ht="15">
      <c r="A13" s="30"/>
      <c r="B13" s="34"/>
      <c r="C13" s="18" t="s">
        <v>46</v>
      </c>
      <c r="D13" s="53">
        <f>SUM(D20)</f>
        <v>0</v>
      </c>
      <c r="E13" s="53">
        <f>SUM(E20)</f>
        <v>130</v>
      </c>
      <c r="F13" s="53">
        <f>SUM(D13:E13)</f>
        <v>130</v>
      </c>
    </row>
    <row r="14" spans="1:6" ht="14.25">
      <c r="A14" s="37" t="s">
        <v>181</v>
      </c>
      <c r="B14" s="35"/>
      <c r="C14" s="17" t="s">
        <v>38</v>
      </c>
      <c r="D14" s="65">
        <f>SUM(D19)</f>
        <v>0</v>
      </c>
      <c r="E14" s="65">
        <f>SUM(E19)</f>
        <v>130</v>
      </c>
      <c r="F14" s="65">
        <f>SUM(D14:E14)</f>
        <v>130</v>
      </c>
    </row>
    <row r="15" spans="1:6" ht="15">
      <c r="A15" s="39" t="s">
        <v>182</v>
      </c>
      <c r="B15" s="38" t="s">
        <v>84</v>
      </c>
      <c r="C15" s="47" t="s">
        <v>85</v>
      </c>
      <c r="D15" s="53"/>
      <c r="E15" s="53"/>
      <c r="F15" s="53"/>
    </row>
    <row r="16" spans="1:6" ht="14.25">
      <c r="A16" s="30"/>
      <c r="B16" s="34"/>
      <c r="C16" s="17" t="s">
        <v>48</v>
      </c>
      <c r="D16" s="65">
        <f>SUM(D17)</f>
        <v>0</v>
      </c>
      <c r="E16" s="65">
        <f>SUM(E17:E17)</f>
        <v>130</v>
      </c>
      <c r="F16" s="65">
        <f>SUM(D16:E16)</f>
        <v>130</v>
      </c>
    </row>
    <row r="17" spans="1:6" ht="15">
      <c r="A17" s="30"/>
      <c r="B17" s="34"/>
      <c r="C17" s="27" t="s">
        <v>150</v>
      </c>
      <c r="D17" s="53"/>
      <c r="E17" s="53">
        <v>130</v>
      </c>
      <c r="F17" s="53">
        <f>SUM(D17:E17)</f>
        <v>130</v>
      </c>
    </row>
    <row r="18" spans="1:6" ht="15">
      <c r="A18" s="30"/>
      <c r="B18" s="34"/>
      <c r="C18" s="18"/>
      <c r="D18" s="53"/>
      <c r="E18" s="53"/>
      <c r="F18" s="53"/>
    </row>
    <row r="19" spans="1:6" ht="14.25">
      <c r="A19" s="30"/>
      <c r="B19" s="34"/>
      <c r="C19" s="17" t="s">
        <v>49</v>
      </c>
      <c r="D19" s="65">
        <f>SUM(D20:D20)</f>
        <v>0</v>
      </c>
      <c r="E19" s="65">
        <f>SUM(E20:E20)</f>
        <v>130</v>
      </c>
      <c r="F19" s="65">
        <f>SUM(D19:E19)</f>
        <v>130</v>
      </c>
    </row>
    <row r="20" spans="1:6" ht="15">
      <c r="A20" s="30"/>
      <c r="B20" s="34"/>
      <c r="C20" s="18" t="s">
        <v>51</v>
      </c>
      <c r="D20" s="53"/>
      <c r="E20" s="53">
        <v>130</v>
      </c>
      <c r="F20" s="53">
        <f>SUM(D20:E20)</f>
        <v>130</v>
      </c>
    </row>
    <row r="21" spans="1:6" ht="15">
      <c r="A21" s="30"/>
      <c r="B21" s="34"/>
      <c r="C21" s="18"/>
      <c r="D21" s="53"/>
      <c r="E21" s="53"/>
      <c r="F21" s="53"/>
    </row>
    <row r="22" spans="1:6" ht="14.25">
      <c r="A22" s="24" t="s">
        <v>63</v>
      </c>
      <c r="B22" s="35"/>
      <c r="C22" s="17" t="s">
        <v>68</v>
      </c>
      <c r="D22" s="53"/>
      <c r="E22" s="53"/>
      <c r="F22" s="53"/>
    </row>
    <row r="23" spans="1:6" ht="14.25">
      <c r="A23" s="31"/>
      <c r="B23" s="34"/>
      <c r="C23" s="17" t="s">
        <v>48</v>
      </c>
      <c r="D23" s="65">
        <f>SUM(D29,D38,D45,D53,D61)</f>
        <v>7531.900000000001</v>
      </c>
      <c r="E23" s="65">
        <f>SUM(E29,E38,E45,E53,E61)</f>
        <v>1038.9</v>
      </c>
      <c r="F23" s="65">
        <f>SUM(D23:E23)</f>
        <v>8570.800000000001</v>
      </c>
    </row>
    <row r="24" spans="1:6" ht="14.25">
      <c r="A24" s="31"/>
      <c r="B24" s="34"/>
      <c r="C24" s="17" t="s">
        <v>49</v>
      </c>
      <c r="D24" s="65">
        <f>SUM(D25:D26)</f>
        <v>7531.9</v>
      </c>
      <c r="E24" s="65">
        <f>SUM(E25:E26)</f>
        <v>1038.9</v>
      </c>
      <c r="F24" s="65">
        <f>SUM(D24:E24)</f>
        <v>8570.8</v>
      </c>
    </row>
    <row r="25" spans="1:6" ht="15">
      <c r="A25" s="31"/>
      <c r="B25" s="34"/>
      <c r="C25" s="18" t="s">
        <v>46</v>
      </c>
      <c r="D25" s="53">
        <f>SUM(D34,D49,D57)</f>
        <v>3907.8999999999996</v>
      </c>
      <c r="E25" s="53">
        <f>SUM(E34,E49,E57)</f>
        <v>1038.9</v>
      </c>
      <c r="F25" s="53">
        <f>SUM(D25:E25)</f>
        <v>4946.799999999999</v>
      </c>
    </row>
    <row r="26" spans="1:6" ht="15">
      <c r="A26" s="31"/>
      <c r="B26" s="34"/>
      <c r="C26" s="18" t="s">
        <v>52</v>
      </c>
      <c r="D26" s="53">
        <f>SUM(D35,D42,D50,D58,D65)</f>
        <v>3624</v>
      </c>
      <c r="E26" s="53">
        <f>SUM(E35,E42,E50,E65)</f>
        <v>0</v>
      </c>
      <c r="F26" s="53">
        <f>SUM(D26:E26)</f>
        <v>3624</v>
      </c>
    </row>
    <row r="27" spans="1:6" ht="14.25">
      <c r="A27" s="24" t="s">
        <v>183</v>
      </c>
      <c r="B27" s="35"/>
      <c r="C27" s="17" t="s">
        <v>12</v>
      </c>
      <c r="D27" s="65">
        <f>SUM(D33,D41,D48,D56,D64)</f>
        <v>7531.900000000001</v>
      </c>
      <c r="E27" s="65">
        <f>SUM(E33,E41,E48,E56,E64)</f>
        <v>1038.9</v>
      </c>
      <c r="F27" s="65">
        <f>SUM(D27:E27)</f>
        <v>8570.800000000001</v>
      </c>
    </row>
    <row r="28" spans="1:6" ht="15">
      <c r="A28" s="39" t="s">
        <v>184</v>
      </c>
      <c r="B28" s="38" t="s">
        <v>58</v>
      </c>
      <c r="C28" s="47" t="s">
        <v>153</v>
      </c>
      <c r="D28" s="66"/>
      <c r="E28" s="66"/>
      <c r="F28" s="66"/>
    </row>
    <row r="29" spans="1:6" ht="14.25">
      <c r="A29" s="30"/>
      <c r="B29" s="34"/>
      <c r="C29" s="17" t="s">
        <v>48</v>
      </c>
      <c r="D29" s="65">
        <f>SUM(D30,D31:D31)</f>
        <v>1731.3</v>
      </c>
      <c r="E29" s="65">
        <f>SUM(E30,E31:E31)</f>
        <v>1038.9</v>
      </c>
      <c r="F29" s="65">
        <f>SUM(D29:E29)</f>
        <v>2770.2</v>
      </c>
    </row>
    <row r="30" spans="1:6" ht="15">
      <c r="A30" s="30"/>
      <c r="B30" s="34"/>
      <c r="C30" s="18" t="s">
        <v>50</v>
      </c>
      <c r="D30" s="53">
        <v>1731.3</v>
      </c>
      <c r="E30" s="53"/>
      <c r="F30" s="53">
        <f>SUM(D30:E30)</f>
        <v>1731.3</v>
      </c>
    </row>
    <row r="31" spans="1:6" ht="15">
      <c r="A31" s="30"/>
      <c r="B31" s="34"/>
      <c r="C31" s="27" t="s">
        <v>145</v>
      </c>
      <c r="D31" s="53"/>
      <c r="E31" s="53">
        <v>1038.9</v>
      </c>
      <c r="F31" s="53">
        <f>SUM(D31:E31)</f>
        <v>1038.9</v>
      </c>
    </row>
    <row r="32" spans="1:6" ht="15">
      <c r="A32" s="30"/>
      <c r="B32" s="34"/>
      <c r="C32" s="18"/>
      <c r="D32" s="53"/>
      <c r="E32" s="53"/>
      <c r="F32" s="53"/>
    </row>
    <row r="33" spans="1:6" ht="14.25">
      <c r="A33" s="30"/>
      <c r="B33" s="34"/>
      <c r="C33" s="17" t="s">
        <v>49</v>
      </c>
      <c r="D33" s="65">
        <f>SUM(D34:D35)</f>
        <v>1731.3</v>
      </c>
      <c r="E33" s="65">
        <f>SUM(E34:E35)</f>
        <v>1038.9</v>
      </c>
      <c r="F33" s="65">
        <f>SUM(D33:E33)</f>
        <v>2770.2</v>
      </c>
    </row>
    <row r="34" spans="1:6" ht="15">
      <c r="A34" s="30"/>
      <c r="B34" s="34"/>
      <c r="C34" s="18" t="s">
        <v>51</v>
      </c>
      <c r="D34" s="53">
        <f>962.5-78.2-50</f>
        <v>834.3</v>
      </c>
      <c r="E34" s="53">
        <v>1038.9</v>
      </c>
      <c r="F34" s="53">
        <f>SUM(D34:E34)</f>
        <v>1873.2</v>
      </c>
    </row>
    <row r="35" spans="1:6" ht="15">
      <c r="A35" s="30"/>
      <c r="B35" s="34"/>
      <c r="C35" s="18" t="s">
        <v>53</v>
      </c>
      <c r="D35" s="53">
        <f>900-26+23-255+255</f>
        <v>897</v>
      </c>
      <c r="E35" s="53"/>
      <c r="F35" s="53">
        <f>SUM(D35:E35)</f>
        <v>897</v>
      </c>
    </row>
    <row r="36" spans="1:6" ht="15">
      <c r="A36" s="30"/>
      <c r="B36" s="34"/>
      <c r="C36" s="18"/>
      <c r="D36" s="53"/>
      <c r="E36" s="53"/>
      <c r="F36" s="53"/>
    </row>
    <row r="37" spans="1:6" ht="15">
      <c r="A37" s="40" t="s">
        <v>185</v>
      </c>
      <c r="B37" s="38" t="s">
        <v>64</v>
      </c>
      <c r="C37" s="47" t="s">
        <v>229</v>
      </c>
      <c r="D37" s="66"/>
      <c r="E37" s="66"/>
      <c r="F37" s="66"/>
    </row>
    <row r="38" spans="1:6" ht="14.25">
      <c r="A38" s="30"/>
      <c r="B38" s="34"/>
      <c r="C38" s="17" t="s">
        <v>48</v>
      </c>
      <c r="D38" s="65">
        <f>SUM(D39)</f>
        <v>-9345</v>
      </c>
      <c r="E38" s="65">
        <f>SUM(E39)</f>
        <v>0</v>
      </c>
      <c r="F38" s="65">
        <f>SUM(D38:E38)</f>
        <v>-9345</v>
      </c>
    </row>
    <row r="39" spans="1:6" ht="15">
      <c r="A39" s="30"/>
      <c r="B39" s="34"/>
      <c r="C39" s="18" t="s">
        <v>50</v>
      </c>
      <c r="D39" s="53">
        <v>-9345</v>
      </c>
      <c r="E39" s="53"/>
      <c r="F39" s="53">
        <f>SUM(D39:E39)</f>
        <v>-9345</v>
      </c>
    </row>
    <row r="40" spans="1:6" ht="15">
      <c r="A40" s="30"/>
      <c r="B40" s="34"/>
      <c r="C40" s="18"/>
      <c r="D40" s="53"/>
      <c r="E40" s="53"/>
      <c r="F40" s="53"/>
    </row>
    <row r="41" spans="1:6" ht="14.25">
      <c r="A41" s="30"/>
      <c r="B41" s="34"/>
      <c r="C41" s="17" t="s">
        <v>49</v>
      </c>
      <c r="D41" s="65">
        <f>SUM(D42:D42)</f>
        <v>-9345</v>
      </c>
      <c r="E41" s="65">
        <f>SUM(E42:E42)</f>
        <v>0</v>
      </c>
      <c r="F41" s="65">
        <f>SUM(D41:E41)</f>
        <v>-9345</v>
      </c>
    </row>
    <row r="42" spans="1:6" ht="15">
      <c r="A42" s="30"/>
      <c r="B42" s="34"/>
      <c r="C42" s="18" t="s">
        <v>53</v>
      </c>
      <c r="D42" s="53">
        <v>-9345</v>
      </c>
      <c r="E42" s="53"/>
      <c r="F42" s="53">
        <f>SUM(D42:E42)</f>
        <v>-9345</v>
      </c>
    </row>
    <row r="43" spans="1:6" ht="15">
      <c r="A43" s="30"/>
      <c r="B43" s="34"/>
      <c r="C43" s="18"/>
      <c r="D43" s="53"/>
      <c r="E43" s="53"/>
      <c r="F43" s="53"/>
    </row>
    <row r="44" spans="1:6" ht="15">
      <c r="A44" s="40" t="s">
        <v>253</v>
      </c>
      <c r="B44" s="38" t="s">
        <v>59</v>
      </c>
      <c r="C44" s="47" t="s">
        <v>60</v>
      </c>
      <c r="D44" s="66"/>
      <c r="E44" s="66"/>
      <c r="F44" s="66"/>
    </row>
    <row r="45" spans="1:6" ht="14.25">
      <c r="A45" s="30"/>
      <c r="B45" s="34"/>
      <c r="C45" s="17" t="s">
        <v>48</v>
      </c>
      <c r="D45" s="65">
        <f>SUM(D46)</f>
        <v>11542.6</v>
      </c>
      <c r="E45" s="65">
        <f>SUM(E46)</f>
        <v>0</v>
      </c>
      <c r="F45" s="65">
        <f>SUM(D45:E45)</f>
        <v>11542.6</v>
      </c>
    </row>
    <row r="46" spans="1:6" ht="15">
      <c r="A46" s="30"/>
      <c r="B46" s="34"/>
      <c r="C46" s="18" t="s">
        <v>50</v>
      </c>
      <c r="D46" s="53">
        <v>11542.6</v>
      </c>
      <c r="E46" s="53"/>
      <c r="F46" s="53">
        <f>SUM(D46:E46)</f>
        <v>11542.6</v>
      </c>
    </row>
    <row r="47" spans="1:6" ht="15">
      <c r="A47" s="30"/>
      <c r="B47" s="34"/>
      <c r="C47" s="18"/>
      <c r="D47" s="53"/>
      <c r="E47" s="53"/>
      <c r="F47" s="53"/>
    </row>
    <row r="48" spans="1:6" ht="14.25">
      <c r="A48" s="30"/>
      <c r="B48" s="34"/>
      <c r="C48" s="17" t="s">
        <v>49</v>
      </c>
      <c r="D48" s="65">
        <f>SUM(D49:D50)</f>
        <v>11542.6</v>
      </c>
      <c r="E48" s="65">
        <f>SUM(E49:E50)</f>
        <v>0</v>
      </c>
      <c r="F48" s="65">
        <f>SUM(D48:E48)</f>
        <v>11542.6</v>
      </c>
    </row>
    <row r="49" spans="1:6" ht="15">
      <c r="A49" s="30"/>
      <c r="B49" s="34"/>
      <c r="C49" s="18" t="s">
        <v>51</v>
      </c>
      <c r="D49" s="53">
        <f>578.6+1053+1342</f>
        <v>2973.6</v>
      </c>
      <c r="E49" s="53"/>
      <c r="F49" s="53">
        <f>SUM(D49:E49)</f>
        <v>2973.6</v>
      </c>
    </row>
    <row r="50" spans="1:6" ht="15">
      <c r="A50" s="30"/>
      <c r="B50" s="34"/>
      <c r="C50" s="18" t="s">
        <v>53</v>
      </c>
      <c r="D50" s="53">
        <f>8525-90+134</f>
        <v>8569</v>
      </c>
      <c r="E50" s="53"/>
      <c r="F50" s="53">
        <f>SUM(D50:E50)</f>
        <v>8569</v>
      </c>
    </row>
    <row r="51" spans="1:6" ht="15">
      <c r="A51" s="30"/>
      <c r="B51" s="34"/>
      <c r="C51" s="18"/>
      <c r="D51" s="53"/>
      <c r="E51" s="53"/>
      <c r="F51" s="53"/>
    </row>
    <row r="52" spans="1:6" ht="15">
      <c r="A52" s="40" t="s">
        <v>254</v>
      </c>
      <c r="B52" s="38" t="s">
        <v>230</v>
      </c>
      <c r="C52" s="47" t="s">
        <v>231</v>
      </c>
      <c r="D52" s="66"/>
      <c r="E52" s="66"/>
      <c r="F52" s="66"/>
    </row>
    <row r="53" spans="1:6" ht="14.25">
      <c r="A53" s="30"/>
      <c r="B53" s="34"/>
      <c r="C53" s="17" t="s">
        <v>48</v>
      </c>
      <c r="D53" s="65">
        <f>SUM(D54)</f>
        <v>300</v>
      </c>
      <c r="E53" s="65">
        <f>SUM(E54:E54)</f>
        <v>0</v>
      </c>
      <c r="F53" s="65">
        <f>SUM(D53:E53)</f>
        <v>300</v>
      </c>
    </row>
    <row r="54" spans="1:6" ht="15">
      <c r="A54" s="30"/>
      <c r="B54" s="34"/>
      <c r="C54" s="18" t="s">
        <v>50</v>
      </c>
      <c r="D54" s="53">
        <v>300</v>
      </c>
      <c r="E54" s="53"/>
      <c r="F54" s="53">
        <f>SUM(D54:E54)</f>
        <v>300</v>
      </c>
    </row>
    <row r="55" spans="1:6" ht="15">
      <c r="A55" s="30"/>
      <c r="B55" s="34"/>
      <c r="C55" s="18"/>
      <c r="D55" s="53"/>
      <c r="E55" s="53"/>
      <c r="F55" s="53"/>
    </row>
    <row r="56" spans="1:6" ht="14.25">
      <c r="A56" s="30"/>
      <c r="B56" s="34"/>
      <c r="C56" s="17" t="s">
        <v>49</v>
      </c>
      <c r="D56" s="65">
        <f>SUM(D57:D58)</f>
        <v>300</v>
      </c>
      <c r="E56" s="65">
        <f>SUM(E57:E57)</f>
        <v>0</v>
      </c>
      <c r="F56" s="65">
        <f>SUM(D56:E56)</f>
        <v>300</v>
      </c>
    </row>
    <row r="57" spans="1:6" ht="15">
      <c r="A57" s="30"/>
      <c r="B57" s="34"/>
      <c r="C57" s="18" t="s">
        <v>51</v>
      </c>
      <c r="D57" s="53">
        <v>100</v>
      </c>
      <c r="E57" s="53"/>
      <c r="F57" s="53">
        <f>SUM(D57:E57)</f>
        <v>100</v>
      </c>
    </row>
    <row r="58" spans="1:6" ht="15">
      <c r="A58" s="30"/>
      <c r="B58" s="34"/>
      <c r="C58" s="18" t="s">
        <v>53</v>
      </c>
      <c r="D58" s="53">
        <v>200</v>
      </c>
      <c r="E58" s="53"/>
      <c r="F58" s="53">
        <f>SUM(D58:E58)</f>
        <v>200</v>
      </c>
    </row>
    <row r="59" spans="1:6" ht="15">
      <c r="A59" s="30"/>
      <c r="B59" s="34"/>
      <c r="C59" s="18"/>
      <c r="D59" s="53"/>
      <c r="E59" s="53"/>
      <c r="F59" s="53"/>
    </row>
    <row r="60" spans="1:6" ht="15">
      <c r="A60" s="40" t="s">
        <v>255</v>
      </c>
      <c r="B60" s="38" t="s">
        <v>65</v>
      </c>
      <c r="C60" s="47" t="s">
        <v>66</v>
      </c>
      <c r="D60" s="66"/>
      <c r="E60" s="66"/>
      <c r="F60" s="66"/>
    </row>
    <row r="61" spans="1:6" ht="14.25">
      <c r="A61" s="30"/>
      <c r="B61" s="34"/>
      <c r="C61" s="17" t="s">
        <v>48</v>
      </c>
      <c r="D61" s="65">
        <f>SUM(D62)</f>
        <v>3303</v>
      </c>
      <c r="E61" s="65">
        <f>SUM(E62)</f>
        <v>0</v>
      </c>
      <c r="F61" s="65">
        <f>SUM(D61:E61)</f>
        <v>3303</v>
      </c>
    </row>
    <row r="62" spans="1:6" ht="15">
      <c r="A62" s="30"/>
      <c r="B62" s="34"/>
      <c r="C62" s="18" t="s">
        <v>50</v>
      </c>
      <c r="D62" s="53">
        <v>3303</v>
      </c>
      <c r="E62" s="53"/>
      <c r="F62" s="53">
        <f>SUM(D62:E62)</f>
        <v>3303</v>
      </c>
    </row>
    <row r="63" spans="1:6" ht="15">
      <c r="A63" s="30"/>
      <c r="B63" s="34"/>
      <c r="C63" s="18"/>
      <c r="D63" s="53"/>
      <c r="E63" s="53"/>
      <c r="F63" s="53"/>
    </row>
    <row r="64" spans="1:6" ht="14.25">
      <c r="A64" s="30"/>
      <c r="B64" s="34"/>
      <c r="C64" s="17" t="s">
        <v>49</v>
      </c>
      <c r="D64" s="65">
        <f>SUM(D65:D65)</f>
        <v>3303</v>
      </c>
      <c r="E64" s="65">
        <f>SUM(E65:E65)</f>
        <v>0</v>
      </c>
      <c r="F64" s="65">
        <f>SUM(D64:E64)</f>
        <v>3303</v>
      </c>
    </row>
    <row r="65" spans="1:6" ht="15">
      <c r="A65" s="30"/>
      <c r="B65" s="34"/>
      <c r="C65" s="18" t="s">
        <v>53</v>
      </c>
      <c r="D65" s="53">
        <f>1000+1043+260+1000</f>
        <v>3303</v>
      </c>
      <c r="E65" s="53"/>
      <c r="F65" s="53">
        <f>SUM(D65:E65)</f>
        <v>3303</v>
      </c>
    </row>
    <row r="66" spans="1:6" ht="15">
      <c r="A66" s="30"/>
      <c r="B66" s="34"/>
      <c r="C66" s="18"/>
      <c r="D66" s="53"/>
      <c r="E66" s="53"/>
      <c r="F66" s="53"/>
    </row>
    <row r="67" spans="1:6" ht="14.25">
      <c r="A67" s="24" t="s">
        <v>226</v>
      </c>
      <c r="B67" s="35"/>
      <c r="C67" s="17" t="s">
        <v>67</v>
      </c>
      <c r="D67" s="53"/>
      <c r="E67" s="53"/>
      <c r="F67" s="53"/>
    </row>
    <row r="68" spans="1:6" ht="14.25">
      <c r="A68" s="31"/>
      <c r="B68" s="34"/>
      <c r="C68" s="17" t="s">
        <v>48</v>
      </c>
      <c r="D68" s="65">
        <f>SUM(D74,D82,D91,D99,D106,D113,D121,D129,D136,D143)</f>
        <v>2434.5</v>
      </c>
      <c r="E68" s="65">
        <f>SUM(E74,E82,E91,E99,E106,E113,E121,E129,E136,E143)</f>
        <v>-464.9</v>
      </c>
      <c r="F68" s="65">
        <f>SUM(D68:E68)</f>
        <v>1969.6</v>
      </c>
    </row>
    <row r="69" spans="1:6" ht="14.25">
      <c r="A69" s="31"/>
      <c r="B69" s="34"/>
      <c r="C69" s="17" t="s">
        <v>49</v>
      </c>
      <c r="D69" s="65">
        <f>SUM(D70:D71)</f>
        <v>2434.5</v>
      </c>
      <c r="E69" s="65">
        <f>SUM(E70:E71)</f>
        <v>-464.9</v>
      </c>
      <c r="F69" s="65">
        <f>SUM(D69:E69)</f>
        <v>1969.6</v>
      </c>
    </row>
    <row r="70" spans="1:6" ht="15">
      <c r="A70" s="31"/>
      <c r="B70" s="34"/>
      <c r="C70" s="18" t="s">
        <v>46</v>
      </c>
      <c r="D70" s="53">
        <f>SUM(D104,D79,D87,D96,D103,D110,D118,D126,D133,D147)</f>
        <v>1776.1</v>
      </c>
      <c r="E70" s="53">
        <f>SUM(E104,E79,E87,E96,E103,E110,E118,E126,E133,E147)</f>
        <v>-464.9</v>
      </c>
      <c r="F70" s="53">
        <f>SUM(D70:E70)</f>
        <v>1311.1999999999998</v>
      </c>
    </row>
    <row r="71" spans="1:6" ht="15">
      <c r="A71" s="31"/>
      <c r="B71" s="34"/>
      <c r="C71" s="18" t="s">
        <v>52</v>
      </c>
      <c r="D71" s="53">
        <f>SUM(D88,D140)</f>
        <v>658.4</v>
      </c>
      <c r="E71" s="53">
        <f>SUM(E88,E140)</f>
        <v>0</v>
      </c>
      <c r="F71" s="53">
        <f>SUM(D71:E71)</f>
        <v>658.4</v>
      </c>
    </row>
    <row r="72" spans="1:6" ht="14.25">
      <c r="A72" s="24" t="s">
        <v>227</v>
      </c>
      <c r="B72" s="35"/>
      <c r="C72" s="17" t="s">
        <v>38</v>
      </c>
      <c r="D72" s="65">
        <f>SUM(D78,D86,D95,D102,D109,D117,D125,D132,D139,D146)</f>
        <v>2434.5</v>
      </c>
      <c r="E72" s="65">
        <f>SUM(E78,E86,E95,E102,E109,E117,E125,E132,E139,E146)</f>
        <v>-464.9</v>
      </c>
      <c r="F72" s="65">
        <f>SUM(D72:E72)</f>
        <v>1969.6</v>
      </c>
    </row>
    <row r="73" spans="1:6" ht="15">
      <c r="A73" s="39" t="s">
        <v>228</v>
      </c>
      <c r="B73" s="38" t="s">
        <v>70</v>
      </c>
      <c r="C73" s="47" t="s">
        <v>69</v>
      </c>
      <c r="D73" s="66"/>
      <c r="E73" s="66"/>
      <c r="F73" s="66"/>
    </row>
    <row r="74" spans="1:6" ht="14.25">
      <c r="A74" s="30"/>
      <c r="B74" s="34"/>
      <c r="C74" s="17" t="s">
        <v>48</v>
      </c>
      <c r="D74" s="65">
        <f>SUM(D75:D76)</f>
        <v>332.9</v>
      </c>
      <c r="E74" s="65">
        <f>SUM(E75:E76)</f>
        <v>-650</v>
      </c>
      <c r="F74" s="65">
        <f>SUM(D74:E74)</f>
        <v>-317.1</v>
      </c>
    </row>
    <row r="75" spans="1:6" ht="15">
      <c r="A75" s="30"/>
      <c r="B75" s="34"/>
      <c r="C75" s="18" t="s">
        <v>50</v>
      </c>
      <c r="D75" s="53">
        <v>332.9</v>
      </c>
      <c r="E75" s="53"/>
      <c r="F75" s="53">
        <f>SUM(D75:E75)</f>
        <v>332.9</v>
      </c>
    </row>
    <row r="76" spans="1:6" ht="15">
      <c r="A76" s="30"/>
      <c r="B76" s="34"/>
      <c r="C76" s="27" t="s">
        <v>151</v>
      </c>
      <c r="D76" s="53"/>
      <c r="E76" s="53">
        <v>-650</v>
      </c>
      <c r="F76" s="53">
        <f>SUM(D76:E76)</f>
        <v>-650</v>
      </c>
    </row>
    <row r="77" spans="1:6" ht="15">
      <c r="A77" s="30"/>
      <c r="B77" s="34"/>
      <c r="C77" s="18"/>
      <c r="D77" s="53"/>
      <c r="E77" s="53"/>
      <c r="F77" s="53"/>
    </row>
    <row r="78" spans="1:6" ht="14.25">
      <c r="A78" s="30"/>
      <c r="B78" s="34"/>
      <c r="C78" s="17" t="s">
        <v>49</v>
      </c>
      <c r="D78" s="65">
        <f>SUM(D79:D79)</f>
        <v>332.9</v>
      </c>
      <c r="E78" s="65">
        <f>SUM(E79:E79)</f>
        <v>-650</v>
      </c>
      <c r="F78" s="65">
        <f>SUM(D78:E78)</f>
        <v>-317.1</v>
      </c>
    </row>
    <row r="79" spans="1:6" ht="15">
      <c r="A79" s="30"/>
      <c r="B79" s="34"/>
      <c r="C79" s="18" t="s">
        <v>250</v>
      </c>
      <c r="D79" s="53">
        <v>332.9</v>
      </c>
      <c r="E79" s="53">
        <v>-650</v>
      </c>
      <c r="F79" s="53">
        <f>SUM(D79:E79)</f>
        <v>-317.1</v>
      </c>
    </row>
    <row r="80" spans="1:6" ht="15">
      <c r="A80" s="30"/>
      <c r="B80" s="34"/>
      <c r="C80" s="18"/>
      <c r="D80" s="53"/>
      <c r="E80" s="53"/>
      <c r="F80" s="53"/>
    </row>
    <row r="81" spans="1:6" ht="15">
      <c r="A81" s="39" t="s">
        <v>256</v>
      </c>
      <c r="B81" s="38" t="s">
        <v>71</v>
      </c>
      <c r="C81" s="47" t="s">
        <v>72</v>
      </c>
      <c r="D81" s="66"/>
      <c r="E81" s="66"/>
      <c r="F81" s="66"/>
    </row>
    <row r="82" spans="1:6" ht="14.25">
      <c r="A82" s="30"/>
      <c r="B82" s="34"/>
      <c r="C82" s="17" t="s">
        <v>48</v>
      </c>
      <c r="D82" s="65">
        <f>SUM(D83:D84)</f>
        <v>527</v>
      </c>
      <c r="E82" s="65">
        <f>SUM(E83:E84)</f>
        <v>28.1</v>
      </c>
      <c r="F82" s="65">
        <f>SUM(D82:E82)</f>
        <v>555.1</v>
      </c>
    </row>
    <row r="83" spans="1:6" ht="15">
      <c r="A83" s="30"/>
      <c r="B83" s="34"/>
      <c r="C83" s="18" t="s">
        <v>50</v>
      </c>
      <c r="D83" s="53">
        <v>527</v>
      </c>
      <c r="E83" s="53"/>
      <c r="F83" s="53">
        <f>SUM(D83:E83)</f>
        <v>527</v>
      </c>
    </row>
    <row r="84" spans="1:6" ht="15">
      <c r="A84" s="30"/>
      <c r="B84" s="34"/>
      <c r="C84" s="27" t="s">
        <v>150</v>
      </c>
      <c r="D84" s="53"/>
      <c r="E84" s="53">
        <v>28.1</v>
      </c>
      <c r="F84" s="53">
        <f>SUM(D84:E84)</f>
        <v>28.1</v>
      </c>
    </row>
    <row r="85" spans="1:6" ht="15">
      <c r="A85" s="30"/>
      <c r="B85" s="34"/>
      <c r="C85" s="18"/>
      <c r="D85" s="53"/>
      <c r="E85" s="53"/>
      <c r="F85" s="53"/>
    </row>
    <row r="86" spans="1:6" ht="14.25">
      <c r="A86" s="30"/>
      <c r="B86" s="34"/>
      <c r="C86" s="17" t="s">
        <v>49</v>
      </c>
      <c r="D86" s="65">
        <f>SUM(D87:D88)</f>
        <v>527</v>
      </c>
      <c r="E86" s="65">
        <f>SUM(E87:E88)</f>
        <v>28.1</v>
      </c>
      <c r="F86" s="65">
        <f>SUM(D86:E86)</f>
        <v>555.1</v>
      </c>
    </row>
    <row r="87" spans="1:6" ht="15">
      <c r="A87" s="30"/>
      <c r="B87" s="34"/>
      <c r="C87" s="18" t="s">
        <v>51</v>
      </c>
      <c r="D87" s="53">
        <f>57.5+194.6-68.5</f>
        <v>183.6</v>
      </c>
      <c r="E87" s="53">
        <v>28.1</v>
      </c>
      <c r="F87" s="53">
        <f>SUM(D87:E87)</f>
        <v>211.7</v>
      </c>
    </row>
    <row r="88" spans="1:6" ht="15">
      <c r="A88" s="30"/>
      <c r="B88" s="34"/>
      <c r="C88" s="18" t="s">
        <v>53</v>
      </c>
      <c r="D88" s="53">
        <v>343.4</v>
      </c>
      <c r="E88" s="53"/>
      <c r="F88" s="53">
        <f>SUM(D88:E88)</f>
        <v>343.4</v>
      </c>
    </row>
    <row r="89" spans="1:6" ht="15">
      <c r="A89" s="30"/>
      <c r="B89" s="34"/>
      <c r="C89" s="18"/>
      <c r="D89" s="53"/>
      <c r="E89" s="53"/>
      <c r="F89" s="53"/>
    </row>
    <row r="90" spans="1:6" ht="15">
      <c r="A90" s="39" t="s">
        <v>257</v>
      </c>
      <c r="B90" s="38" t="s">
        <v>73</v>
      </c>
      <c r="C90" s="47" t="s">
        <v>147</v>
      </c>
      <c r="D90" s="66"/>
      <c r="E90" s="66"/>
      <c r="F90" s="66"/>
    </row>
    <row r="91" spans="1:6" ht="14.25">
      <c r="A91" s="30"/>
      <c r="B91" s="34"/>
      <c r="C91" s="17" t="s">
        <v>48</v>
      </c>
      <c r="D91" s="65">
        <f>SUM(D92:D93)</f>
        <v>82.6</v>
      </c>
      <c r="E91" s="65">
        <f>SUM(E92:E93)</f>
        <v>17</v>
      </c>
      <c r="F91" s="65">
        <f>SUM(D91:E91)</f>
        <v>99.6</v>
      </c>
    </row>
    <row r="92" spans="1:6" ht="15">
      <c r="A92" s="30"/>
      <c r="B92" s="34"/>
      <c r="C92" s="18" t="s">
        <v>50</v>
      </c>
      <c r="D92" s="53">
        <v>82.6</v>
      </c>
      <c r="E92" s="53"/>
      <c r="F92" s="53">
        <f>SUM(D92:E92)</f>
        <v>82.6</v>
      </c>
    </row>
    <row r="93" spans="1:6" ht="15">
      <c r="A93" s="30"/>
      <c r="B93" s="34"/>
      <c r="C93" s="18" t="s">
        <v>146</v>
      </c>
      <c r="D93" s="53"/>
      <c r="E93" s="53">
        <v>17</v>
      </c>
      <c r="F93" s="53">
        <f>SUM(D93:E93)</f>
        <v>17</v>
      </c>
    </row>
    <row r="94" spans="1:6" ht="15">
      <c r="A94" s="30"/>
      <c r="B94" s="34"/>
      <c r="C94" s="18"/>
      <c r="D94" s="53"/>
      <c r="E94" s="53"/>
      <c r="F94" s="53"/>
    </row>
    <row r="95" spans="1:6" ht="14.25">
      <c r="A95" s="30"/>
      <c r="B95" s="34"/>
      <c r="C95" s="17" t="s">
        <v>49</v>
      </c>
      <c r="D95" s="65">
        <f>SUM(D96:D96)</f>
        <v>82.6</v>
      </c>
      <c r="E95" s="65">
        <f>SUM(E96:E96)</f>
        <v>17</v>
      </c>
      <c r="F95" s="65">
        <f>SUM(D95:E95)</f>
        <v>99.6</v>
      </c>
    </row>
    <row r="96" spans="1:6" ht="15">
      <c r="A96" s="30"/>
      <c r="B96" s="34"/>
      <c r="C96" s="18" t="s">
        <v>51</v>
      </c>
      <c r="D96" s="53">
        <f>82.6</f>
        <v>82.6</v>
      </c>
      <c r="E96" s="53">
        <v>17</v>
      </c>
      <c r="F96" s="53">
        <f>SUM(D96:E96)</f>
        <v>99.6</v>
      </c>
    </row>
    <row r="97" spans="1:6" ht="15">
      <c r="A97" s="30"/>
      <c r="B97" s="34"/>
      <c r="C97" s="18"/>
      <c r="D97" s="53"/>
      <c r="E97" s="53"/>
      <c r="F97" s="53"/>
    </row>
    <row r="98" spans="1:6" ht="15">
      <c r="A98" s="39" t="s">
        <v>258</v>
      </c>
      <c r="B98" s="38" t="s">
        <v>74</v>
      </c>
      <c r="C98" s="47" t="s">
        <v>75</v>
      </c>
      <c r="D98" s="66"/>
      <c r="E98" s="66"/>
      <c r="F98" s="66"/>
    </row>
    <row r="99" spans="1:6" ht="14.25">
      <c r="A99" s="30"/>
      <c r="B99" s="34"/>
      <c r="C99" s="17" t="s">
        <v>48</v>
      </c>
      <c r="D99" s="65">
        <f>SUM(D100)</f>
        <v>366.9</v>
      </c>
      <c r="E99" s="65">
        <f>SUM(E100)</f>
        <v>0</v>
      </c>
      <c r="F99" s="65">
        <f>SUM(D99:E99)</f>
        <v>366.9</v>
      </c>
    </row>
    <row r="100" spans="1:6" ht="15">
      <c r="A100" s="30"/>
      <c r="B100" s="34"/>
      <c r="C100" s="18" t="s">
        <v>50</v>
      </c>
      <c r="D100" s="53">
        <f>191.9+175</f>
        <v>366.9</v>
      </c>
      <c r="E100" s="53"/>
      <c r="F100" s="53">
        <f>SUM(D100:E100)</f>
        <v>366.9</v>
      </c>
    </row>
    <row r="101" spans="1:6" ht="15">
      <c r="A101" s="30"/>
      <c r="B101" s="34"/>
      <c r="C101" s="18"/>
      <c r="D101" s="53"/>
      <c r="E101" s="53"/>
      <c r="F101" s="53"/>
    </row>
    <row r="102" spans="1:6" ht="14.25">
      <c r="A102" s="30"/>
      <c r="B102" s="34"/>
      <c r="C102" s="17" t="s">
        <v>49</v>
      </c>
      <c r="D102" s="65">
        <f>SUM(D103:D103)</f>
        <v>366.9</v>
      </c>
      <c r="E102" s="65">
        <f>SUM(E103:E103)</f>
        <v>0</v>
      </c>
      <c r="F102" s="65">
        <f>SUM(D102:E102)</f>
        <v>366.9</v>
      </c>
    </row>
    <row r="103" spans="1:6" ht="15">
      <c r="A103" s="30"/>
      <c r="B103" s="34"/>
      <c r="C103" s="18" t="s">
        <v>51</v>
      </c>
      <c r="D103" s="53">
        <f>191.9+75+100</f>
        <v>366.9</v>
      </c>
      <c r="E103" s="53"/>
      <c r="F103" s="53">
        <f>SUM(D103:E103)</f>
        <v>366.9</v>
      </c>
    </row>
    <row r="104" spans="1:6" ht="15">
      <c r="A104" s="30"/>
      <c r="B104" s="34"/>
      <c r="C104" s="18"/>
      <c r="D104" s="53"/>
      <c r="E104" s="53"/>
      <c r="F104" s="53"/>
    </row>
    <row r="105" spans="1:6" ht="15">
      <c r="A105" s="39" t="s">
        <v>259</v>
      </c>
      <c r="B105" s="38" t="s">
        <v>76</v>
      </c>
      <c r="C105" s="47" t="s">
        <v>77</v>
      </c>
      <c r="D105" s="66"/>
      <c r="E105" s="66"/>
      <c r="F105" s="66"/>
    </row>
    <row r="106" spans="1:6" ht="14.25">
      <c r="A106" s="30"/>
      <c r="B106" s="34"/>
      <c r="C106" s="17" t="s">
        <v>48</v>
      </c>
      <c r="D106" s="65">
        <f>SUM(D107)</f>
        <v>110</v>
      </c>
      <c r="E106" s="65">
        <f>SUM(E107)</f>
        <v>0</v>
      </c>
      <c r="F106" s="65">
        <f>SUM(D106:E106)</f>
        <v>110</v>
      </c>
    </row>
    <row r="107" spans="1:6" ht="15">
      <c r="A107" s="30"/>
      <c r="B107" s="34"/>
      <c r="C107" s="18" t="s">
        <v>50</v>
      </c>
      <c r="D107" s="53">
        <v>110</v>
      </c>
      <c r="E107" s="53"/>
      <c r="F107" s="53">
        <f>SUM(D107:E107)</f>
        <v>110</v>
      </c>
    </row>
    <row r="108" spans="1:6" ht="15">
      <c r="A108" s="30"/>
      <c r="B108" s="34"/>
      <c r="C108" s="18"/>
      <c r="D108" s="53"/>
      <c r="E108" s="53"/>
      <c r="F108" s="53"/>
    </row>
    <row r="109" spans="1:6" ht="14.25">
      <c r="A109" s="30"/>
      <c r="B109" s="34"/>
      <c r="C109" s="17" t="s">
        <v>49</v>
      </c>
      <c r="D109" s="65">
        <f>SUM(D110:D110)</f>
        <v>110</v>
      </c>
      <c r="E109" s="65">
        <f>SUM(E110:E110)</f>
        <v>0</v>
      </c>
      <c r="F109" s="65">
        <f>SUM(D109:E109)</f>
        <v>110</v>
      </c>
    </row>
    <row r="110" spans="1:6" ht="15">
      <c r="A110" s="30"/>
      <c r="B110" s="34"/>
      <c r="C110" s="18" t="s">
        <v>51</v>
      </c>
      <c r="D110" s="53">
        <v>110</v>
      </c>
      <c r="E110" s="53"/>
      <c r="F110" s="53">
        <f>SUM(D110:E110)</f>
        <v>110</v>
      </c>
    </row>
    <row r="111" spans="1:6" ht="15">
      <c r="A111" s="30"/>
      <c r="B111" s="34"/>
      <c r="C111" s="18"/>
      <c r="D111" s="53"/>
      <c r="E111" s="53"/>
      <c r="F111" s="53"/>
    </row>
    <row r="112" spans="1:6" ht="15">
      <c r="A112" s="39" t="s">
        <v>260</v>
      </c>
      <c r="B112" s="38" t="s">
        <v>80</v>
      </c>
      <c r="C112" s="47" t="s">
        <v>81</v>
      </c>
      <c r="D112" s="66"/>
      <c r="E112" s="66"/>
      <c r="F112" s="66"/>
    </row>
    <row r="113" spans="1:6" ht="14.25">
      <c r="A113" s="30"/>
      <c r="B113" s="34"/>
      <c r="C113" s="17" t="s">
        <v>48</v>
      </c>
      <c r="D113" s="65">
        <f>SUM(D114:D115)</f>
        <v>20</v>
      </c>
      <c r="E113" s="65">
        <f>SUM(E114:E115)</f>
        <v>90</v>
      </c>
      <c r="F113" s="65">
        <f>SUM(D113:E113)</f>
        <v>110</v>
      </c>
    </row>
    <row r="114" spans="1:6" ht="15">
      <c r="A114" s="30"/>
      <c r="B114" s="34"/>
      <c r="C114" s="18" t="s">
        <v>50</v>
      </c>
      <c r="D114" s="53">
        <v>20</v>
      </c>
      <c r="E114" s="53"/>
      <c r="F114" s="53">
        <f>SUM(D114:E114)</f>
        <v>20</v>
      </c>
    </row>
    <row r="115" spans="1:6" ht="15">
      <c r="A115" s="30"/>
      <c r="B115" s="34"/>
      <c r="C115" s="27" t="s">
        <v>150</v>
      </c>
      <c r="D115" s="53"/>
      <c r="E115" s="53">
        <v>90</v>
      </c>
      <c r="F115" s="53">
        <f>SUM(D115:E115)</f>
        <v>90</v>
      </c>
    </row>
    <row r="116" spans="1:6" ht="15">
      <c r="A116" s="30"/>
      <c r="B116" s="34"/>
      <c r="C116" s="18"/>
      <c r="D116" s="53"/>
      <c r="E116" s="53"/>
      <c r="F116" s="53"/>
    </row>
    <row r="117" spans="1:6" ht="14.25">
      <c r="A117" s="30"/>
      <c r="B117" s="34"/>
      <c r="C117" s="17" t="s">
        <v>49</v>
      </c>
      <c r="D117" s="65">
        <f>SUM(D118:D118)</f>
        <v>20</v>
      </c>
      <c r="E117" s="65">
        <f>SUM(E118:E118)</f>
        <v>90</v>
      </c>
      <c r="F117" s="65">
        <f>SUM(D117:E117)</f>
        <v>110</v>
      </c>
    </row>
    <row r="118" spans="1:6" ht="15">
      <c r="A118" s="30"/>
      <c r="B118" s="34"/>
      <c r="C118" s="18" t="s">
        <v>51</v>
      </c>
      <c r="D118" s="53">
        <v>20</v>
      </c>
      <c r="E118" s="53">
        <v>90</v>
      </c>
      <c r="F118" s="53">
        <f>SUM(D118:E118)</f>
        <v>110</v>
      </c>
    </row>
    <row r="119" spans="1:6" ht="15">
      <c r="A119" s="30"/>
      <c r="B119" s="34"/>
      <c r="C119" s="18"/>
      <c r="D119" s="53"/>
      <c r="E119" s="53"/>
      <c r="F119" s="53"/>
    </row>
    <row r="120" spans="1:6" ht="15">
      <c r="A120" s="39" t="s">
        <v>261</v>
      </c>
      <c r="B120" s="38" t="s">
        <v>82</v>
      </c>
      <c r="C120" s="47" t="s">
        <v>83</v>
      </c>
      <c r="D120" s="66"/>
      <c r="E120" s="66"/>
      <c r="F120" s="66"/>
    </row>
    <row r="121" spans="1:6" ht="14.25">
      <c r="A121" s="30"/>
      <c r="B121" s="34"/>
      <c r="C121" s="17" t="s">
        <v>48</v>
      </c>
      <c r="D121" s="65">
        <f>SUM(D122:D123)</f>
        <v>42.6</v>
      </c>
      <c r="E121" s="65">
        <f>SUM(E122:E123)</f>
        <v>50</v>
      </c>
      <c r="F121" s="65">
        <f>SUM(D121:E121)</f>
        <v>92.6</v>
      </c>
    </row>
    <row r="122" spans="1:6" ht="15">
      <c r="A122" s="30"/>
      <c r="B122" s="34"/>
      <c r="C122" s="18" t="s">
        <v>50</v>
      </c>
      <c r="D122" s="53">
        <v>42.6</v>
      </c>
      <c r="E122" s="53"/>
      <c r="F122" s="53">
        <f>SUM(D122:E122)</f>
        <v>42.6</v>
      </c>
    </row>
    <row r="123" spans="1:6" ht="15">
      <c r="A123" s="30"/>
      <c r="B123" s="34"/>
      <c r="C123" s="27" t="s">
        <v>150</v>
      </c>
      <c r="D123" s="53"/>
      <c r="E123" s="53">
        <v>50</v>
      </c>
      <c r="F123" s="53">
        <f>SUM(D123:E123)</f>
        <v>50</v>
      </c>
    </row>
    <row r="124" spans="1:6" ht="15">
      <c r="A124" s="30"/>
      <c r="B124" s="34"/>
      <c r="C124" s="18"/>
      <c r="D124" s="53"/>
      <c r="E124" s="53"/>
      <c r="F124" s="53"/>
    </row>
    <row r="125" spans="1:6" ht="14.25">
      <c r="A125" s="30"/>
      <c r="B125" s="34"/>
      <c r="C125" s="17" t="s">
        <v>49</v>
      </c>
      <c r="D125" s="65">
        <f>SUM(D126:D126)</f>
        <v>42.6</v>
      </c>
      <c r="E125" s="65">
        <f>SUM(E126:E126)</f>
        <v>50</v>
      </c>
      <c r="F125" s="65">
        <f>SUM(D125:E125)</f>
        <v>92.6</v>
      </c>
    </row>
    <row r="126" spans="1:6" ht="15">
      <c r="A126" s="30"/>
      <c r="B126" s="34"/>
      <c r="C126" s="18" t="s">
        <v>51</v>
      </c>
      <c r="D126" s="53">
        <v>42.6</v>
      </c>
      <c r="E126" s="53">
        <v>50</v>
      </c>
      <c r="F126" s="53">
        <f>SUM(D126:E126)</f>
        <v>92.6</v>
      </c>
    </row>
    <row r="127" spans="1:6" ht="15">
      <c r="A127" s="30"/>
      <c r="B127" s="34"/>
      <c r="C127" s="18"/>
      <c r="D127" s="53"/>
      <c r="E127" s="53"/>
      <c r="F127" s="53"/>
    </row>
    <row r="128" spans="1:6" ht="15">
      <c r="A128" s="39" t="s">
        <v>262</v>
      </c>
      <c r="B128" s="38" t="s">
        <v>84</v>
      </c>
      <c r="C128" s="47" t="s">
        <v>85</v>
      </c>
      <c r="D128" s="66"/>
      <c r="E128" s="66"/>
      <c r="F128" s="66"/>
    </row>
    <row r="129" spans="1:6" ht="14.25">
      <c r="A129" s="30"/>
      <c r="B129" s="34"/>
      <c r="C129" s="17" t="s">
        <v>48</v>
      </c>
      <c r="D129" s="65">
        <f>SUM(D130:D130)</f>
        <v>532.5</v>
      </c>
      <c r="E129" s="65">
        <f>SUM(E130:E130)</f>
        <v>0</v>
      </c>
      <c r="F129" s="65">
        <f>SUM(D129:E129)</f>
        <v>532.5</v>
      </c>
    </row>
    <row r="130" spans="1:6" ht="15">
      <c r="A130" s="30"/>
      <c r="B130" s="34"/>
      <c r="C130" s="18" t="s">
        <v>50</v>
      </c>
      <c r="D130" s="53">
        <f>467.5+65</f>
        <v>532.5</v>
      </c>
      <c r="E130" s="53"/>
      <c r="F130" s="53">
        <f>SUM(D130:E130)</f>
        <v>532.5</v>
      </c>
    </row>
    <row r="131" spans="1:6" ht="15">
      <c r="A131" s="30"/>
      <c r="B131" s="34"/>
      <c r="C131" s="18"/>
      <c r="D131" s="53"/>
      <c r="E131" s="53"/>
      <c r="F131" s="53"/>
    </row>
    <row r="132" spans="1:6" ht="14.25">
      <c r="A132" s="30"/>
      <c r="B132" s="34"/>
      <c r="C132" s="17" t="s">
        <v>49</v>
      </c>
      <c r="D132" s="65">
        <f>SUM(D133:D133)</f>
        <v>532.5</v>
      </c>
      <c r="E132" s="65">
        <f>SUM(E133:E133)</f>
        <v>0</v>
      </c>
      <c r="F132" s="65">
        <f>SUM(D132:E132)</f>
        <v>532.5</v>
      </c>
    </row>
    <row r="133" spans="1:6" ht="15">
      <c r="A133" s="30"/>
      <c r="B133" s="34"/>
      <c r="C133" s="18" t="s">
        <v>51</v>
      </c>
      <c r="D133" s="53">
        <f>467.5+65</f>
        <v>532.5</v>
      </c>
      <c r="E133" s="53"/>
      <c r="F133" s="53">
        <f>SUM(D133:E133)</f>
        <v>532.5</v>
      </c>
    </row>
    <row r="134" spans="1:6" ht="15">
      <c r="A134" s="30"/>
      <c r="B134" s="34"/>
      <c r="C134" s="18"/>
      <c r="D134" s="53"/>
      <c r="E134" s="53"/>
      <c r="F134" s="53"/>
    </row>
    <row r="135" spans="1:6" ht="15">
      <c r="A135" s="39" t="s">
        <v>263</v>
      </c>
      <c r="B135" s="38" t="s">
        <v>86</v>
      </c>
      <c r="C135" s="47" t="s">
        <v>87</v>
      </c>
      <c r="D135" s="66"/>
      <c r="E135" s="66"/>
      <c r="F135" s="66"/>
    </row>
    <row r="136" spans="1:6" ht="14.25">
      <c r="A136" s="30"/>
      <c r="B136" s="34"/>
      <c r="C136" s="17" t="s">
        <v>48</v>
      </c>
      <c r="D136" s="65">
        <f>SUM(D137:D137)</f>
        <v>315</v>
      </c>
      <c r="E136" s="65">
        <f>SUM(E137:E137)</f>
        <v>0</v>
      </c>
      <c r="F136" s="65">
        <f>SUM(D136:E136)</f>
        <v>315</v>
      </c>
    </row>
    <row r="137" spans="1:6" ht="15">
      <c r="A137" s="30"/>
      <c r="B137" s="34"/>
      <c r="C137" s="18" t="s">
        <v>50</v>
      </c>
      <c r="D137" s="53">
        <v>315</v>
      </c>
      <c r="E137" s="53"/>
      <c r="F137" s="53">
        <f>SUM(D137:E137)</f>
        <v>315</v>
      </c>
    </row>
    <row r="138" spans="1:6" ht="15">
      <c r="A138" s="30"/>
      <c r="B138" s="34"/>
      <c r="C138" s="18"/>
      <c r="D138" s="53"/>
      <c r="E138" s="53"/>
      <c r="F138" s="53"/>
    </row>
    <row r="139" spans="1:6" ht="14.25">
      <c r="A139" s="30"/>
      <c r="B139" s="34"/>
      <c r="C139" s="17" t="s">
        <v>49</v>
      </c>
      <c r="D139" s="65">
        <f>SUM(D140:D140)</f>
        <v>315</v>
      </c>
      <c r="E139" s="65">
        <f>SUM(E140:E140)</f>
        <v>0</v>
      </c>
      <c r="F139" s="65">
        <f>SUM(D139:E139)</f>
        <v>315</v>
      </c>
    </row>
    <row r="140" spans="1:6" ht="15">
      <c r="A140" s="30"/>
      <c r="B140" s="34"/>
      <c r="C140" s="18" t="s">
        <v>53</v>
      </c>
      <c r="D140" s="53">
        <v>315</v>
      </c>
      <c r="E140" s="53"/>
      <c r="F140" s="53">
        <f>SUM(D140:E140)</f>
        <v>315</v>
      </c>
    </row>
    <row r="141" spans="1:6" ht="15">
      <c r="A141" s="30"/>
      <c r="B141" s="34"/>
      <c r="C141" s="18"/>
      <c r="D141" s="53"/>
      <c r="E141" s="53"/>
      <c r="F141" s="53"/>
    </row>
    <row r="142" spans="1:6" ht="15">
      <c r="A142" s="39" t="s">
        <v>264</v>
      </c>
      <c r="B142" s="38" t="s">
        <v>127</v>
      </c>
      <c r="C142" s="47" t="s">
        <v>242</v>
      </c>
      <c r="D142" s="66"/>
      <c r="E142" s="66"/>
      <c r="F142" s="66"/>
    </row>
    <row r="143" spans="1:6" ht="14.25">
      <c r="A143" s="30"/>
      <c r="B143" s="34"/>
      <c r="C143" s="17" t="s">
        <v>48</v>
      </c>
      <c r="D143" s="65">
        <f>SUM(D144:D144)</f>
        <v>105</v>
      </c>
      <c r="E143" s="65">
        <f>SUM(E144:E144)</f>
        <v>0</v>
      </c>
      <c r="F143" s="65">
        <f>SUM(D143:E143)</f>
        <v>105</v>
      </c>
    </row>
    <row r="144" spans="1:6" ht="15">
      <c r="A144" s="30"/>
      <c r="B144" s="34"/>
      <c r="C144" s="18" t="s">
        <v>50</v>
      </c>
      <c r="D144" s="53">
        <v>105</v>
      </c>
      <c r="E144" s="53"/>
      <c r="F144" s="53">
        <f>SUM(D144:E144)</f>
        <v>105</v>
      </c>
    </row>
    <row r="145" spans="1:6" ht="15">
      <c r="A145" s="30"/>
      <c r="B145" s="34"/>
      <c r="C145" s="18"/>
      <c r="D145" s="53"/>
      <c r="E145" s="53"/>
      <c r="F145" s="53"/>
    </row>
    <row r="146" spans="1:6" ht="14.25">
      <c r="A146" s="30"/>
      <c r="B146" s="34"/>
      <c r="C146" s="17" t="s">
        <v>49</v>
      </c>
      <c r="D146" s="65">
        <f>SUM(D147:D147)</f>
        <v>105</v>
      </c>
      <c r="E146" s="65">
        <f>SUM(E147:E147)</f>
        <v>0</v>
      </c>
      <c r="F146" s="65">
        <f>SUM(D146:E146)</f>
        <v>105</v>
      </c>
    </row>
    <row r="147" spans="1:6" ht="15">
      <c r="A147" s="30"/>
      <c r="B147" s="34"/>
      <c r="C147" s="18" t="s">
        <v>51</v>
      </c>
      <c r="D147" s="53">
        <v>105</v>
      </c>
      <c r="E147" s="53"/>
      <c r="F147" s="53">
        <f>SUM(D147:E147)</f>
        <v>105</v>
      </c>
    </row>
    <row r="148" spans="1:6" ht="15">
      <c r="A148" s="30"/>
      <c r="B148" s="34"/>
      <c r="C148" s="18"/>
      <c r="D148" s="53"/>
      <c r="E148" s="53"/>
      <c r="F148" s="53"/>
    </row>
    <row r="149" spans="1:6" ht="14.25">
      <c r="A149" s="24" t="s">
        <v>131</v>
      </c>
      <c r="B149" s="35"/>
      <c r="C149" s="17" t="s">
        <v>244</v>
      </c>
      <c r="D149" s="53"/>
      <c r="E149" s="53"/>
      <c r="F149" s="53"/>
    </row>
    <row r="150" spans="1:6" ht="14.25">
      <c r="A150" s="31"/>
      <c r="B150" s="34"/>
      <c r="C150" s="17" t="s">
        <v>48</v>
      </c>
      <c r="D150" s="65">
        <f>SUM(D155)</f>
        <v>0</v>
      </c>
      <c r="E150" s="65">
        <f>SUM(E155)</f>
        <v>6.4</v>
      </c>
      <c r="F150" s="65">
        <f>SUM(D150:E150)</f>
        <v>6.4</v>
      </c>
    </row>
    <row r="151" spans="1:6" ht="14.25">
      <c r="A151" s="31"/>
      <c r="B151" s="34"/>
      <c r="C151" s="17" t="s">
        <v>49</v>
      </c>
      <c r="D151" s="65">
        <f>SUM(D152:D152)</f>
        <v>0</v>
      </c>
      <c r="E151" s="65">
        <f>SUM(E152:E152)</f>
        <v>6.4</v>
      </c>
      <c r="F151" s="65">
        <f>SUM(D151:E151)</f>
        <v>6.4</v>
      </c>
    </row>
    <row r="152" spans="1:6" ht="15">
      <c r="A152" s="31"/>
      <c r="B152" s="34"/>
      <c r="C152" s="18" t="s">
        <v>46</v>
      </c>
      <c r="D152" s="53">
        <f>SUM(D160)</f>
        <v>0</v>
      </c>
      <c r="E152" s="53">
        <f>SUM(E160)</f>
        <v>6.4</v>
      </c>
      <c r="F152" s="53">
        <f>SUM(D152:E152)</f>
        <v>6.4</v>
      </c>
    </row>
    <row r="153" spans="1:6" ht="14.25">
      <c r="A153" s="24" t="s">
        <v>186</v>
      </c>
      <c r="B153" s="35"/>
      <c r="C153" s="17" t="s">
        <v>11</v>
      </c>
      <c r="D153" s="65">
        <f>SUM(D159)</f>
        <v>0</v>
      </c>
      <c r="E153" s="65">
        <f>SUM(E159)</f>
        <v>6.4</v>
      </c>
      <c r="F153" s="65">
        <f>SUM(D153:E153)</f>
        <v>6.4</v>
      </c>
    </row>
    <row r="154" spans="1:6" ht="15">
      <c r="A154" s="39" t="s">
        <v>187</v>
      </c>
      <c r="B154" s="38" t="s">
        <v>78</v>
      </c>
      <c r="C154" s="47" t="s">
        <v>79</v>
      </c>
      <c r="D154" s="66"/>
      <c r="E154" s="66"/>
      <c r="F154" s="66"/>
    </row>
    <row r="155" spans="1:6" ht="14.25">
      <c r="A155" s="30"/>
      <c r="B155" s="34"/>
      <c r="C155" s="17" t="s">
        <v>48</v>
      </c>
      <c r="D155" s="65">
        <f>SUM(D156:D157)</f>
        <v>0</v>
      </c>
      <c r="E155" s="65">
        <f>SUM(E156:E157)</f>
        <v>6.4</v>
      </c>
      <c r="F155" s="65">
        <f>SUM(D155:E155)</f>
        <v>6.4</v>
      </c>
    </row>
    <row r="156" spans="1:6" ht="15">
      <c r="A156" s="30"/>
      <c r="B156" s="34"/>
      <c r="C156" s="18" t="s">
        <v>50</v>
      </c>
      <c r="D156" s="53"/>
      <c r="E156" s="53"/>
      <c r="F156" s="53">
        <f>SUM(D156:E156)</f>
        <v>0</v>
      </c>
    </row>
    <row r="157" spans="1:6" ht="15">
      <c r="A157" s="30"/>
      <c r="B157" s="34"/>
      <c r="C157" s="18" t="s">
        <v>190</v>
      </c>
      <c r="D157" s="53"/>
      <c r="E157" s="53">
        <v>6.4</v>
      </c>
      <c r="F157" s="53">
        <f>SUM(D157:E157)</f>
        <v>6.4</v>
      </c>
    </row>
    <row r="158" spans="1:6" ht="15">
      <c r="A158" s="30"/>
      <c r="B158" s="34"/>
      <c r="C158" s="18"/>
      <c r="D158" s="53"/>
      <c r="E158" s="53"/>
      <c r="F158" s="53"/>
    </row>
    <row r="159" spans="1:6" ht="14.25">
      <c r="A159" s="30"/>
      <c r="B159" s="34"/>
      <c r="C159" s="17" t="s">
        <v>49</v>
      </c>
      <c r="D159" s="65">
        <f>SUM(D160:D160)</f>
        <v>0</v>
      </c>
      <c r="E159" s="65">
        <f>SUM(E160:E160)</f>
        <v>6.4</v>
      </c>
      <c r="F159" s="65">
        <f>SUM(D159:E159)</f>
        <v>6.4</v>
      </c>
    </row>
    <row r="160" spans="1:6" ht="15">
      <c r="A160" s="30"/>
      <c r="B160" s="34"/>
      <c r="C160" s="18" t="s">
        <v>51</v>
      </c>
      <c r="D160" s="53"/>
      <c r="E160" s="53">
        <v>6.4</v>
      </c>
      <c r="F160" s="53">
        <f>SUM(D160:E160)</f>
        <v>6.4</v>
      </c>
    </row>
    <row r="161" spans="1:6" ht="15">
      <c r="A161" s="30"/>
      <c r="B161" s="34"/>
      <c r="C161" s="18"/>
      <c r="D161" s="53"/>
      <c r="E161" s="53"/>
      <c r="F161" s="53"/>
    </row>
    <row r="162" spans="1:6" ht="14.25">
      <c r="A162" s="24" t="s">
        <v>132</v>
      </c>
      <c r="B162" s="35"/>
      <c r="C162" s="17" t="s">
        <v>88</v>
      </c>
      <c r="D162" s="53"/>
      <c r="E162" s="53"/>
      <c r="F162" s="53"/>
    </row>
    <row r="163" spans="1:6" ht="14.25">
      <c r="A163" s="31"/>
      <c r="B163" s="34"/>
      <c r="C163" s="17" t="s">
        <v>48</v>
      </c>
      <c r="D163" s="65">
        <f>SUM(D169,D177,D185,D193,D200,D208,D216,D223)</f>
        <v>-2100.8</v>
      </c>
      <c r="E163" s="65">
        <f>SUM(E169,E177,E185,E193,E200,E208,E216,E223)</f>
        <v>554.9</v>
      </c>
      <c r="F163" s="65">
        <f>SUM(D163:E163)</f>
        <v>-1545.9</v>
      </c>
    </row>
    <row r="164" spans="1:6" ht="14.25">
      <c r="A164" s="31"/>
      <c r="B164" s="34"/>
      <c r="C164" s="17" t="s">
        <v>49</v>
      </c>
      <c r="D164" s="65">
        <f>SUM(D165:D166)</f>
        <v>-2100.8</v>
      </c>
      <c r="E164" s="65">
        <f>SUM(E165:E166)</f>
        <v>554.9</v>
      </c>
      <c r="F164" s="65">
        <f>SUM(D164:E164)</f>
        <v>-1545.9</v>
      </c>
    </row>
    <row r="165" spans="1:6" ht="15">
      <c r="A165" s="31"/>
      <c r="B165" s="34"/>
      <c r="C165" s="18" t="s">
        <v>46</v>
      </c>
      <c r="D165" s="53">
        <f>SUM(D173,D181,D190,D197,D205,D213,D220,D227)</f>
        <v>-2810.8</v>
      </c>
      <c r="E165" s="53">
        <f>SUM(E173,E181,E190,E197,E205,E213,E220,E227)</f>
        <v>554.9</v>
      </c>
      <c r="F165" s="53">
        <f>SUM(D165:E165)</f>
        <v>-2255.9</v>
      </c>
    </row>
    <row r="166" spans="1:6" ht="15">
      <c r="A166" s="31"/>
      <c r="B166" s="34"/>
      <c r="C166" s="18" t="s">
        <v>52</v>
      </c>
      <c r="D166" s="53">
        <f>SUM(D182,D174)</f>
        <v>710</v>
      </c>
      <c r="E166" s="53">
        <f>SUM(E182,E174)</f>
        <v>0</v>
      </c>
      <c r="F166" s="53">
        <f>SUM(D166:E166)</f>
        <v>710</v>
      </c>
    </row>
    <row r="167" spans="1:6" ht="14.25">
      <c r="A167" s="24" t="s">
        <v>188</v>
      </c>
      <c r="B167" s="35"/>
      <c r="C167" s="17" t="s">
        <v>13</v>
      </c>
      <c r="D167" s="65">
        <f>SUM(D172,D180,D189,D196,D204,D212,D219,D226)</f>
        <v>-2100.8</v>
      </c>
      <c r="E167" s="65">
        <f>SUM(E172,E180,E189,E196,E204,E212,E219,E226)</f>
        <v>554.9</v>
      </c>
      <c r="F167" s="65">
        <f>SUM(D167:E167)</f>
        <v>-1545.9</v>
      </c>
    </row>
    <row r="168" spans="1:6" ht="15">
      <c r="A168" s="39" t="s">
        <v>189</v>
      </c>
      <c r="B168" s="38">
        <v>10120</v>
      </c>
      <c r="C168" s="26" t="s">
        <v>233</v>
      </c>
      <c r="D168" s="66"/>
      <c r="E168" s="66"/>
      <c r="F168" s="66"/>
    </row>
    <row r="169" spans="1:6" ht="14.25">
      <c r="A169" s="30"/>
      <c r="B169" s="34"/>
      <c r="C169" s="17" t="s">
        <v>48</v>
      </c>
      <c r="D169" s="65">
        <f>SUM(D170)</f>
        <v>390</v>
      </c>
      <c r="E169" s="65">
        <f>SUM(E170)</f>
        <v>0</v>
      </c>
      <c r="F169" s="65">
        <f>SUM(D169:E169)</f>
        <v>390</v>
      </c>
    </row>
    <row r="170" spans="1:6" ht="15">
      <c r="A170" s="30"/>
      <c r="B170" s="34"/>
      <c r="C170" s="18" t="s">
        <v>50</v>
      </c>
      <c r="D170" s="53">
        <f>220+170</f>
        <v>390</v>
      </c>
      <c r="E170" s="53"/>
      <c r="F170" s="53">
        <f>SUM(D170:E170)</f>
        <v>390</v>
      </c>
    </row>
    <row r="171" spans="1:6" ht="15">
      <c r="A171" s="30"/>
      <c r="B171" s="34"/>
      <c r="C171" s="18"/>
      <c r="D171" s="53"/>
      <c r="E171" s="53"/>
      <c r="F171" s="53"/>
    </row>
    <row r="172" spans="1:6" ht="14.25">
      <c r="A172" s="30"/>
      <c r="B172" s="34"/>
      <c r="C172" s="17" t="s">
        <v>49</v>
      </c>
      <c r="D172" s="65">
        <f>SUM(D173:D174)</f>
        <v>390</v>
      </c>
      <c r="E172" s="65">
        <f>SUM(E173:E173)</f>
        <v>0</v>
      </c>
      <c r="F172" s="65">
        <f>SUM(D172:E172)</f>
        <v>390</v>
      </c>
    </row>
    <row r="173" spans="1:6" ht="15">
      <c r="A173" s="30"/>
      <c r="B173" s="34"/>
      <c r="C173" s="18" t="s">
        <v>51</v>
      </c>
      <c r="D173" s="53">
        <v>-200</v>
      </c>
      <c r="E173" s="53"/>
      <c r="F173" s="53">
        <f>SUM(D173:E173)</f>
        <v>-200</v>
      </c>
    </row>
    <row r="174" spans="1:6" ht="15">
      <c r="A174" s="30"/>
      <c r="B174" s="34"/>
      <c r="C174" s="18" t="s">
        <v>53</v>
      </c>
      <c r="D174" s="53">
        <f>420+170</f>
        <v>590</v>
      </c>
      <c r="E174" s="53"/>
      <c r="F174" s="53">
        <f>SUM(D174:E174)</f>
        <v>590</v>
      </c>
    </row>
    <row r="175" spans="1:6" ht="15">
      <c r="A175" s="30"/>
      <c r="B175" s="34"/>
      <c r="C175" s="18"/>
      <c r="D175" s="53"/>
      <c r="E175" s="53"/>
      <c r="F175" s="53"/>
    </row>
    <row r="176" spans="1:6" ht="15">
      <c r="A176" s="39" t="s">
        <v>265</v>
      </c>
      <c r="B176" s="38">
        <v>10121</v>
      </c>
      <c r="C176" s="26" t="s">
        <v>232</v>
      </c>
      <c r="D176" s="66"/>
      <c r="E176" s="66"/>
      <c r="F176" s="66"/>
    </row>
    <row r="177" spans="1:6" ht="14.25">
      <c r="A177" s="30"/>
      <c r="B177" s="34"/>
      <c r="C177" s="17" t="s">
        <v>48</v>
      </c>
      <c r="D177" s="65">
        <f>SUM(D178:D178)</f>
        <v>146</v>
      </c>
      <c r="E177" s="65">
        <f>SUM(E178:E178)</f>
        <v>0</v>
      </c>
      <c r="F177" s="65">
        <f>SUM(D177:E177)</f>
        <v>146</v>
      </c>
    </row>
    <row r="178" spans="1:6" ht="15">
      <c r="A178" s="30"/>
      <c r="B178" s="34"/>
      <c r="C178" s="18" t="s">
        <v>50</v>
      </c>
      <c r="D178" s="53">
        <v>146</v>
      </c>
      <c r="E178" s="53"/>
      <c r="F178" s="53">
        <f>SUM(D178:E178)</f>
        <v>146</v>
      </c>
    </row>
    <row r="179" spans="1:6" ht="15">
      <c r="A179" s="30"/>
      <c r="B179" s="34"/>
      <c r="C179" s="18"/>
      <c r="D179" s="53"/>
      <c r="E179" s="53"/>
      <c r="F179" s="53"/>
    </row>
    <row r="180" spans="1:6" ht="14.25">
      <c r="A180" s="30"/>
      <c r="B180" s="34"/>
      <c r="C180" s="17" t="s">
        <v>49</v>
      </c>
      <c r="D180" s="65">
        <f>SUM(D181:D182)</f>
        <v>146</v>
      </c>
      <c r="E180" s="65">
        <f>SUM(E181:E182)</f>
        <v>0</v>
      </c>
      <c r="F180" s="65">
        <f>SUM(D180:E180)</f>
        <v>146</v>
      </c>
    </row>
    <row r="181" spans="1:6" ht="15">
      <c r="A181" s="30"/>
      <c r="B181" s="34"/>
      <c r="C181" s="18" t="s">
        <v>51</v>
      </c>
      <c r="D181" s="53">
        <v>26</v>
      </c>
      <c r="E181" s="53"/>
      <c r="F181" s="53">
        <f>SUM(D181:E181)</f>
        <v>26</v>
      </c>
    </row>
    <row r="182" spans="1:6" ht="15">
      <c r="A182" s="30"/>
      <c r="B182" s="34"/>
      <c r="C182" s="18" t="s">
        <v>53</v>
      </c>
      <c r="D182" s="53">
        <v>120</v>
      </c>
      <c r="E182" s="53"/>
      <c r="F182" s="53">
        <f>SUM(D182:E182)</f>
        <v>120</v>
      </c>
    </row>
    <row r="183" spans="1:6" ht="15">
      <c r="A183" s="30"/>
      <c r="B183" s="34"/>
      <c r="C183" s="18"/>
      <c r="D183" s="53"/>
      <c r="E183" s="53"/>
      <c r="F183" s="53"/>
    </row>
    <row r="184" spans="1:6" ht="29.25" customHeight="1">
      <c r="A184" s="39" t="s">
        <v>266</v>
      </c>
      <c r="B184" s="38">
        <v>10200</v>
      </c>
      <c r="C184" s="26" t="s">
        <v>238</v>
      </c>
      <c r="D184" s="66"/>
      <c r="E184" s="66"/>
      <c r="F184" s="66"/>
    </row>
    <row r="185" spans="1:6" ht="14.25">
      <c r="A185" s="30"/>
      <c r="B185" s="34"/>
      <c r="C185" s="17" t="s">
        <v>48</v>
      </c>
      <c r="D185" s="65">
        <f>SUM(D186:D187)</f>
        <v>15</v>
      </c>
      <c r="E185" s="65">
        <f>SUM(E186:E187)</f>
        <v>15.9</v>
      </c>
      <c r="F185" s="65">
        <f>SUM(D185:E185)</f>
        <v>30.9</v>
      </c>
    </row>
    <row r="186" spans="1:6" ht="15">
      <c r="A186" s="30"/>
      <c r="B186" s="34"/>
      <c r="C186" s="18" t="s">
        <v>50</v>
      </c>
      <c r="D186" s="53">
        <v>15</v>
      </c>
      <c r="E186" s="53"/>
      <c r="F186" s="53">
        <f>SUM(D186:E186)</f>
        <v>15</v>
      </c>
    </row>
    <row r="187" spans="1:6" ht="15">
      <c r="A187" s="30"/>
      <c r="B187" s="34"/>
      <c r="C187" s="27" t="s">
        <v>148</v>
      </c>
      <c r="D187" s="53"/>
      <c r="E187" s="53">
        <v>15.9</v>
      </c>
      <c r="F187" s="53">
        <f>SUM(D187:E187)</f>
        <v>15.9</v>
      </c>
    </row>
    <row r="188" spans="1:6" ht="15">
      <c r="A188" s="30"/>
      <c r="B188" s="34"/>
      <c r="C188" s="18"/>
      <c r="D188" s="53"/>
      <c r="E188" s="53"/>
      <c r="F188" s="53"/>
    </row>
    <row r="189" spans="1:6" ht="14.25">
      <c r="A189" s="30"/>
      <c r="B189" s="34"/>
      <c r="C189" s="17" t="s">
        <v>49</v>
      </c>
      <c r="D189" s="65">
        <f>SUM(D190:D190)</f>
        <v>15</v>
      </c>
      <c r="E189" s="65">
        <f>SUM(E190:E190)</f>
        <v>15.9</v>
      </c>
      <c r="F189" s="65">
        <f>SUM(D189:E189)</f>
        <v>30.9</v>
      </c>
    </row>
    <row r="190" spans="1:6" ht="15">
      <c r="A190" s="30"/>
      <c r="B190" s="34"/>
      <c r="C190" s="18" t="s">
        <v>51</v>
      </c>
      <c r="D190" s="53">
        <v>15</v>
      </c>
      <c r="E190" s="53">
        <v>15.9</v>
      </c>
      <c r="F190" s="53">
        <f>SUM(D190:E190)</f>
        <v>30.9</v>
      </c>
    </row>
    <row r="191" spans="1:6" ht="15">
      <c r="A191" s="30"/>
      <c r="B191" s="34"/>
      <c r="C191" s="18"/>
      <c r="D191" s="53"/>
      <c r="E191" s="53"/>
      <c r="F191" s="53"/>
    </row>
    <row r="192" spans="1:6" ht="30">
      <c r="A192" s="40" t="s">
        <v>267</v>
      </c>
      <c r="B192" s="38">
        <v>10200</v>
      </c>
      <c r="C192" s="26" t="s">
        <v>237</v>
      </c>
      <c r="D192" s="66"/>
      <c r="E192" s="66"/>
      <c r="F192" s="66"/>
    </row>
    <row r="193" spans="1:6" ht="14.25">
      <c r="A193" s="30"/>
      <c r="B193" s="34"/>
      <c r="C193" s="17" t="s">
        <v>48</v>
      </c>
      <c r="D193" s="65">
        <f>SUM(D194:D194)</f>
        <v>18</v>
      </c>
      <c r="E193" s="65">
        <f>SUM(E194:E194)</f>
        <v>0</v>
      </c>
      <c r="F193" s="65">
        <f>SUM(D193:E193)</f>
        <v>18</v>
      </c>
    </row>
    <row r="194" spans="1:6" ht="15">
      <c r="A194" s="30"/>
      <c r="B194" s="34"/>
      <c r="C194" s="18" t="s">
        <v>50</v>
      </c>
      <c r="D194" s="53">
        <v>18</v>
      </c>
      <c r="E194" s="53"/>
      <c r="F194" s="53">
        <f>SUM(D194:E194)</f>
        <v>18</v>
      </c>
    </row>
    <row r="195" spans="1:6" ht="15">
      <c r="A195" s="30"/>
      <c r="B195" s="34"/>
      <c r="C195" s="18"/>
      <c r="D195" s="53"/>
      <c r="E195" s="53"/>
      <c r="F195" s="53"/>
    </row>
    <row r="196" spans="1:6" ht="14.25">
      <c r="A196" s="30"/>
      <c r="B196" s="34"/>
      <c r="C196" s="17" t="s">
        <v>49</v>
      </c>
      <c r="D196" s="65">
        <f>SUM(D197:D197)</f>
        <v>18</v>
      </c>
      <c r="E196" s="65">
        <f>SUM(E197:E197)</f>
        <v>0</v>
      </c>
      <c r="F196" s="65">
        <f>SUM(D196:E196)</f>
        <v>18</v>
      </c>
    </row>
    <row r="197" spans="1:6" ht="15">
      <c r="A197" s="30"/>
      <c r="B197" s="34"/>
      <c r="C197" s="18" t="s">
        <v>51</v>
      </c>
      <c r="D197" s="53">
        <v>18</v>
      </c>
      <c r="E197" s="53"/>
      <c r="F197" s="53">
        <f>SUM(D197:E197)</f>
        <v>18</v>
      </c>
    </row>
    <row r="198" spans="1:6" ht="15">
      <c r="A198" s="30"/>
      <c r="B198" s="34"/>
      <c r="C198" s="18"/>
      <c r="D198" s="53"/>
      <c r="E198" s="53"/>
      <c r="F198" s="53"/>
    </row>
    <row r="199" spans="1:6" ht="30">
      <c r="A199" s="39" t="s">
        <v>268</v>
      </c>
      <c r="B199" s="38">
        <v>10200</v>
      </c>
      <c r="C199" s="26" t="s">
        <v>236</v>
      </c>
      <c r="D199" s="66"/>
      <c r="E199" s="66"/>
      <c r="F199" s="66"/>
    </row>
    <row r="200" spans="1:6" ht="14.25">
      <c r="A200" s="30"/>
      <c r="B200" s="34"/>
      <c r="C200" s="17" t="s">
        <v>48</v>
      </c>
      <c r="D200" s="65">
        <f>SUM(D201:D202)</f>
        <v>200</v>
      </c>
      <c r="E200" s="65">
        <f>SUM(E201:E202)</f>
        <v>509</v>
      </c>
      <c r="F200" s="65">
        <f>SUM(D200:E200)</f>
        <v>709</v>
      </c>
    </row>
    <row r="201" spans="1:6" ht="15">
      <c r="A201" s="30"/>
      <c r="B201" s="34"/>
      <c r="C201" s="18" t="s">
        <v>50</v>
      </c>
      <c r="D201" s="53">
        <v>200</v>
      </c>
      <c r="E201" s="53"/>
      <c r="F201" s="53">
        <f>SUM(D201:E201)</f>
        <v>200</v>
      </c>
    </row>
    <row r="202" spans="1:6" ht="15">
      <c r="A202" s="30"/>
      <c r="B202" s="34"/>
      <c r="C202" s="27" t="s">
        <v>148</v>
      </c>
      <c r="D202" s="53"/>
      <c r="E202" s="53">
        <v>509</v>
      </c>
      <c r="F202" s="53">
        <f>SUM(D202:E202)</f>
        <v>509</v>
      </c>
    </row>
    <row r="203" spans="1:6" ht="15">
      <c r="A203" s="30"/>
      <c r="B203" s="34"/>
      <c r="C203" s="18"/>
      <c r="D203" s="53"/>
      <c r="E203" s="53"/>
      <c r="F203" s="53"/>
    </row>
    <row r="204" spans="1:6" ht="14.25">
      <c r="A204" s="30"/>
      <c r="B204" s="34"/>
      <c r="C204" s="17" t="s">
        <v>49</v>
      </c>
      <c r="D204" s="65">
        <f>SUM(D205:D205)</f>
        <v>200</v>
      </c>
      <c r="E204" s="65">
        <f>SUM(E205:E205)</f>
        <v>509</v>
      </c>
      <c r="F204" s="65">
        <f>SUM(D204:E204)</f>
        <v>709</v>
      </c>
    </row>
    <row r="205" spans="1:6" ht="15">
      <c r="A205" s="30"/>
      <c r="B205" s="34"/>
      <c r="C205" s="18" t="s">
        <v>51</v>
      </c>
      <c r="D205" s="53">
        <v>200</v>
      </c>
      <c r="E205" s="53">
        <v>509</v>
      </c>
      <c r="F205" s="53">
        <f>SUM(D205:E205)</f>
        <v>709</v>
      </c>
    </row>
    <row r="206" spans="1:6" ht="15">
      <c r="A206" s="30"/>
      <c r="B206" s="34"/>
      <c r="C206" s="18"/>
      <c r="D206" s="53"/>
      <c r="E206" s="53"/>
      <c r="F206" s="53"/>
    </row>
    <row r="207" spans="1:6" ht="31.5" customHeight="1">
      <c r="A207" s="39" t="s">
        <v>269</v>
      </c>
      <c r="B207" s="38">
        <v>10401</v>
      </c>
      <c r="C207" s="26" t="s">
        <v>245</v>
      </c>
      <c r="D207" s="66"/>
      <c r="E207" s="66"/>
      <c r="F207" s="66"/>
    </row>
    <row r="208" spans="1:6" ht="14.25">
      <c r="A208" s="30"/>
      <c r="B208" s="34"/>
      <c r="C208" s="17" t="s">
        <v>48</v>
      </c>
      <c r="D208" s="65">
        <f>SUM(D209:D210)</f>
        <v>20</v>
      </c>
      <c r="E208" s="65">
        <f>SUM(E209:E210)</f>
        <v>30</v>
      </c>
      <c r="F208" s="65">
        <f>SUM(D208:E208)</f>
        <v>50</v>
      </c>
    </row>
    <row r="209" spans="1:6" ht="15">
      <c r="A209" s="30"/>
      <c r="B209" s="34"/>
      <c r="C209" s="18" t="s">
        <v>50</v>
      </c>
      <c r="D209" s="53">
        <v>20</v>
      </c>
      <c r="E209" s="53"/>
      <c r="F209" s="53">
        <f>SUM(D209:E209)</f>
        <v>20</v>
      </c>
    </row>
    <row r="210" spans="1:6" ht="15">
      <c r="A210" s="30"/>
      <c r="B210" s="34"/>
      <c r="C210" s="27" t="s">
        <v>148</v>
      </c>
      <c r="D210" s="53"/>
      <c r="E210" s="53">
        <v>30</v>
      </c>
      <c r="F210" s="53">
        <f>SUM(D210:E210)</f>
        <v>30</v>
      </c>
    </row>
    <row r="211" spans="1:6" ht="15">
      <c r="A211" s="30"/>
      <c r="B211" s="34"/>
      <c r="C211" s="18"/>
      <c r="D211" s="53"/>
      <c r="E211" s="53"/>
      <c r="F211" s="53"/>
    </row>
    <row r="212" spans="1:6" ht="14.25">
      <c r="A212" s="30"/>
      <c r="B212" s="34"/>
      <c r="C212" s="17" t="s">
        <v>49</v>
      </c>
      <c r="D212" s="65">
        <f>SUM(D213:D213)</f>
        <v>20</v>
      </c>
      <c r="E212" s="65">
        <f>SUM(E213:E213)</f>
        <v>30</v>
      </c>
      <c r="F212" s="65">
        <f>SUM(D212:E212)</f>
        <v>50</v>
      </c>
    </row>
    <row r="213" spans="1:6" ht="15">
      <c r="A213" s="30"/>
      <c r="B213" s="34"/>
      <c r="C213" s="18" t="s">
        <v>51</v>
      </c>
      <c r="D213" s="53">
        <v>20</v>
      </c>
      <c r="E213" s="53">
        <v>30</v>
      </c>
      <c r="F213" s="53">
        <f>SUM(D213:E213)</f>
        <v>50</v>
      </c>
    </row>
    <row r="214" spans="1:6" ht="15">
      <c r="A214" s="30"/>
      <c r="B214" s="34"/>
      <c r="C214" s="18"/>
      <c r="D214" s="53"/>
      <c r="E214" s="53"/>
      <c r="F214" s="53"/>
    </row>
    <row r="215" spans="1:6" ht="30">
      <c r="A215" s="39" t="s">
        <v>270</v>
      </c>
      <c r="B215" s="38">
        <v>10402</v>
      </c>
      <c r="C215" s="26" t="s">
        <v>89</v>
      </c>
      <c r="D215" s="66"/>
      <c r="E215" s="66"/>
      <c r="F215" s="66"/>
    </row>
    <row r="216" spans="1:6" ht="14.25">
      <c r="A216" s="30"/>
      <c r="B216" s="34"/>
      <c r="C216" s="17" t="s">
        <v>48</v>
      </c>
      <c r="D216" s="65">
        <f>SUM(D217:D217)</f>
        <v>-2907</v>
      </c>
      <c r="E216" s="65">
        <f>SUM(E217:E217)</f>
        <v>0</v>
      </c>
      <c r="F216" s="65">
        <f>SUM(D216:E216)</f>
        <v>-2907</v>
      </c>
    </row>
    <row r="217" spans="1:6" ht="15">
      <c r="A217" s="30"/>
      <c r="B217" s="34"/>
      <c r="C217" s="18" t="s">
        <v>50</v>
      </c>
      <c r="D217" s="53">
        <v>-2907</v>
      </c>
      <c r="E217" s="53"/>
      <c r="F217" s="53">
        <f>SUM(D217:E217)</f>
        <v>-2907</v>
      </c>
    </row>
    <row r="218" spans="1:6" ht="15">
      <c r="A218" s="30"/>
      <c r="B218" s="34"/>
      <c r="C218" s="18"/>
      <c r="D218" s="53"/>
      <c r="E218" s="53"/>
      <c r="F218" s="53"/>
    </row>
    <row r="219" spans="1:6" ht="14.25">
      <c r="A219" s="30"/>
      <c r="B219" s="34"/>
      <c r="C219" s="17" t="s">
        <v>49</v>
      </c>
      <c r="D219" s="65">
        <f>SUM(D220:D220)</f>
        <v>-2907</v>
      </c>
      <c r="E219" s="65">
        <f>SUM(E220:E220)</f>
        <v>0</v>
      </c>
      <c r="F219" s="65">
        <f>SUM(D219:E219)</f>
        <v>-2907</v>
      </c>
    </row>
    <row r="220" spans="1:6" ht="15">
      <c r="A220" s="30"/>
      <c r="B220" s="34"/>
      <c r="C220" s="18" t="s">
        <v>51</v>
      </c>
      <c r="D220" s="53">
        <f>60-3000+33</f>
        <v>-2907</v>
      </c>
      <c r="E220" s="53"/>
      <c r="F220" s="53">
        <f>SUM(D220:E220)</f>
        <v>-2907</v>
      </c>
    </row>
    <row r="221" spans="1:6" ht="15">
      <c r="A221" s="30"/>
      <c r="B221" s="34"/>
      <c r="C221" s="18"/>
      <c r="D221" s="53"/>
      <c r="E221" s="53"/>
      <c r="F221" s="53"/>
    </row>
    <row r="222" spans="1:6" ht="15">
      <c r="A222" s="40" t="s">
        <v>271</v>
      </c>
      <c r="B222" s="38">
        <v>10500</v>
      </c>
      <c r="C222" s="47" t="s">
        <v>90</v>
      </c>
      <c r="D222" s="66"/>
      <c r="E222" s="66"/>
      <c r="F222" s="66"/>
    </row>
    <row r="223" spans="1:6" ht="14.25">
      <c r="A223" s="30"/>
      <c r="B223" s="34"/>
      <c r="C223" s="17" t="s">
        <v>48</v>
      </c>
      <c r="D223" s="65">
        <f>SUM(D224:D224)</f>
        <v>17.2</v>
      </c>
      <c r="E223" s="65">
        <f>SUM(E224:E224)</f>
        <v>0</v>
      </c>
      <c r="F223" s="65">
        <f>SUM(D223:E223)</f>
        <v>17.2</v>
      </c>
    </row>
    <row r="224" spans="1:6" ht="15">
      <c r="A224" s="30"/>
      <c r="B224" s="34"/>
      <c r="C224" s="18" t="s">
        <v>50</v>
      </c>
      <c r="D224" s="53">
        <v>17.2</v>
      </c>
      <c r="E224" s="53"/>
      <c r="F224" s="53">
        <f>SUM(D224:E224)</f>
        <v>17.2</v>
      </c>
    </row>
    <row r="225" spans="1:6" ht="15">
      <c r="A225" s="30"/>
      <c r="B225" s="34"/>
      <c r="C225" s="18"/>
      <c r="D225" s="53"/>
      <c r="E225" s="53"/>
      <c r="F225" s="53"/>
    </row>
    <row r="226" spans="1:6" ht="14.25">
      <c r="A226" s="30"/>
      <c r="B226" s="34"/>
      <c r="C226" s="17" t="s">
        <v>49</v>
      </c>
      <c r="D226" s="65">
        <f>SUM(D227:D227)</f>
        <v>17.2</v>
      </c>
      <c r="E226" s="65">
        <f>SUM(E227:E227)</f>
        <v>0</v>
      </c>
      <c r="F226" s="65">
        <f>SUM(D226:E226)</f>
        <v>17.2</v>
      </c>
    </row>
    <row r="227" spans="1:6" ht="15">
      <c r="A227" s="30"/>
      <c r="B227" s="34"/>
      <c r="C227" s="18" t="s">
        <v>51</v>
      </c>
      <c r="D227" s="53">
        <v>17.2</v>
      </c>
      <c r="E227" s="53"/>
      <c r="F227" s="53">
        <f>SUM(D227:E227)</f>
        <v>17.2</v>
      </c>
    </row>
    <row r="228" spans="1:6" ht="15">
      <c r="A228" s="30"/>
      <c r="B228" s="34"/>
      <c r="C228" s="18"/>
      <c r="D228" s="53"/>
      <c r="E228" s="53"/>
      <c r="F228" s="53"/>
    </row>
    <row r="229" spans="1:6" ht="14.25">
      <c r="A229" s="24" t="s">
        <v>133</v>
      </c>
      <c r="B229" s="35"/>
      <c r="C229" s="17" t="s">
        <v>91</v>
      </c>
      <c r="D229" s="53"/>
      <c r="E229" s="53"/>
      <c r="F229" s="53"/>
    </row>
    <row r="230" spans="1:6" ht="14.25">
      <c r="A230" s="31"/>
      <c r="B230" s="34"/>
      <c r="C230" s="17" t="s">
        <v>48</v>
      </c>
      <c r="D230" s="65">
        <f>SUM(D236,D244,D252,D259,D267,D275,D283)</f>
        <v>29280.1</v>
      </c>
      <c r="E230" s="65">
        <f>SUM(E236,E244,E252,E259,E267,E275,E283)</f>
        <v>0</v>
      </c>
      <c r="F230" s="65">
        <f>SUM(D230:E230)</f>
        <v>29280.1</v>
      </c>
    </row>
    <row r="231" spans="1:6" ht="14.25">
      <c r="A231" s="31"/>
      <c r="B231" s="34"/>
      <c r="C231" s="17" t="s">
        <v>49</v>
      </c>
      <c r="D231" s="65">
        <f>SUM(D232:D233)</f>
        <v>29280.1</v>
      </c>
      <c r="E231" s="65">
        <f>SUM(E232:E233)</f>
        <v>0</v>
      </c>
      <c r="F231" s="65">
        <f>SUM(D231:E231)</f>
        <v>29280.1</v>
      </c>
    </row>
    <row r="232" spans="1:6" ht="15">
      <c r="A232" s="31"/>
      <c r="B232" s="34"/>
      <c r="C232" s="18" t="s">
        <v>46</v>
      </c>
      <c r="D232" s="53">
        <f>SUM(D240,D248,D256,D279,D287)</f>
        <v>2438</v>
      </c>
      <c r="E232" s="53">
        <f>SUM(E240,E248,E256,E279,E287)</f>
        <v>0</v>
      </c>
      <c r="F232" s="53">
        <f>SUM(D232:E232)</f>
        <v>2438</v>
      </c>
    </row>
    <row r="233" spans="1:6" ht="15">
      <c r="A233" s="31"/>
      <c r="B233" s="34"/>
      <c r="C233" s="18" t="s">
        <v>52</v>
      </c>
      <c r="D233" s="53">
        <f>SUM(D249,D263,D271,D280,D288)</f>
        <v>26842.1</v>
      </c>
      <c r="E233" s="53">
        <f>SUM(E249,E263,E271,E280,E288)</f>
        <v>0</v>
      </c>
      <c r="F233" s="53">
        <f>SUM(D233:E233)</f>
        <v>26842.1</v>
      </c>
    </row>
    <row r="234" spans="1:6" ht="14.25">
      <c r="A234" s="24" t="s">
        <v>191</v>
      </c>
      <c r="B234" s="34"/>
      <c r="C234" s="17" t="s">
        <v>31</v>
      </c>
      <c r="D234" s="65">
        <f>SUM(D239)</f>
        <v>-100</v>
      </c>
      <c r="E234" s="65">
        <f>SUM(E239)</f>
        <v>0</v>
      </c>
      <c r="F234" s="65">
        <f>SUM(D234:E234)</f>
        <v>-100</v>
      </c>
    </row>
    <row r="235" spans="1:6" ht="15">
      <c r="A235" s="39" t="s">
        <v>192</v>
      </c>
      <c r="B235" s="38" t="s">
        <v>92</v>
      </c>
      <c r="C235" s="26" t="s">
        <v>152</v>
      </c>
      <c r="D235" s="66"/>
      <c r="E235" s="66"/>
      <c r="F235" s="66"/>
    </row>
    <row r="236" spans="1:6" ht="14.25">
      <c r="A236" s="30"/>
      <c r="B236" s="34"/>
      <c r="C236" s="17" t="s">
        <v>48</v>
      </c>
      <c r="D236" s="65">
        <f>SUM(D237)</f>
        <v>-100</v>
      </c>
      <c r="E236" s="65">
        <f>SUM(E237)</f>
        <v>0</v>
      </c>
      <c r="F236" s="65">
        <f>SUM(D236:E236)</f>
        <v>-100</v>
      </c>
    </row>
    <row r="237" spans="1:6" ht="15">
      <c r="A237" s="30"/>
      <c r="B237" s="34"/>
      <c r="C237" s="18" t="s">
        <v>50</v>
      </c>
      <c r="D237" s="53">
        <v>-100</v>
      </c>
      <c r="E237" s="53"/>
      <c r="F237" s="53">
        <f>SUM(D237:E237)</f>
        <v>-100</v>
      </c>
    </row>
    <row r="238" spans="1:6" ht="15">
      <c r="A238" s="30"/>
      <c r="B238" s="34"/>
      <c r="C238" s="18"/>
      <c r="D238" s="53"/>
      <c r="E238" s="53"/>
      <c r="F238" s="53"/>
    </row>
    <row r="239" spans="1:6" ht="14.25">
      <c r="A239" s="30"/>
      <c r="B239" s="34"/>
      <c r="C239" s="17" t="s">
        <v>49</v>
      </c>
      <c r="D239" s="65">
        <f>SUM(D240:D240)</f>
        <v>-100</v>
      </c>
      <c r="E239" s="65">
        <f>SUM(E240:E240)</f>
        <v>0</v>
      </c>
      <c r="F239" s="65">
        <f>SUM(D239:E239)</f>
        <v>-100</v>
      </c>
    </row>
    <row r="240" spans="1:6" ht="15">
      <c r="A240" s="30"/>
      <c r="B240" s="34"/>
      <c r="C240" s="18" t="s">
        <v>51</v>
      </c>
      <c r="D240" s="53">
        <v>-100</v>
      </c>
      <c r="E240" s="53"/>
      <c r="F240" s="53">
        <f>SUM(D240:E240)</f>
        <v>-100</v>
      </c>
    </row>
    <row r="241" spans="1:6" ht="15">
      <c r="A241" s="30"/>
      <c r="B241" s="34"/>
      <c r="C241" s="18"/>
      <c r="D241" s="53"/>
      <c r="E241" s="53"/>
      <c r="F241" s="53"/>
    </row>
    <row r="242" spans="1:6" ht="14.25">
      <c r="A242" s="24" t="s">
        <v>193</v>
      </c>
      <c r="B242" s="35"/>
      <c r="C242" s="17" t="s">
        <v>8</v>
      </c>
      <c r="D242" s="65">
        <f>SUM(D247,D255,D262)</f>
        <v>22912.5</v>
      </c>
      <c r="E242" s="65">
        <f>SUM(E247,E255,E262)</f>
        <v>0</v>
      </c>
      <c r="F242" s="65">
        <f>SUM(D242:E242)</f>
        <v>22912.5</v>
      </c>
    </row>
    <row r="243" spans="1:6" ht="15.75" customHeight="1">
      <c r="A243" s="39" t="s">
        <v>194</v>
      </c>
      <c r="B243" s="38" t="s">
        <v>93</v>
      </c>
      <c r="C243" s="26" t="s">
        <v>98</v>
      </c>
      <c r="D243" s="66"/>
      <c r="E243" s="66"/>
      <c r="F243" s="66"/>
    </row>
    <row r="244" spans="1:6" ht="14.25">
      <c r="A244" s="30"/>
      <c r="B244" s="34"/>
      <c r="C244" s="17" t="s">
        <v>48</v>
      </c>
      <c r="D244" s="65">
        <f>SUM(D245)</f>
        <v>22073.5</v>
      </c>
      <c r="E244" s="65">
        <f>SUM(E245)</f>
        <v>0</v>
      </c>
      <c r="F244" s="65">
        <f>SUM(D244:E244)</f>
        <v>22073.5</v>
      </c>
    </row>
    <row r="245" spans="1:6" ht="15">
      <c r="A245" s="30"/>
      <c r="B245" s="34"/>
      <c r="C245" s="18" t="s">
        <v>50</v>
      </c>
      <c r="D245" s="53">
        <v>22073.5</v>
      </c>
      <c r="E245" s="53"/>
      <c r="F245" s="53">
        <f>SUM(D245:E245)</f>
        <v>22073.5</v>
      </c>
    </row>
    <row r="246" spans="1:6" ht="15">
      <c r="A246" s="30"/>
      <c r="B246" s="34"/>
      <c r="C246" s="18"/>
      <c r="D246" s="53"/>
      <c r="E246" s="53"/>
      <c r="F246" s="53"/>
    </row>
    <row r="247" spans="1:6" ht="14.25">
      <c r="A247" s="30"/>
      <c r="B247" s="34"/>
      <c r="C247" s="17" t="s">
        <v>49</v>
      </c>
      <c r="D247" s="65">
        <f>SUM(D248:D249)</f>
        <v>22073.5</v>
      </c>
      <c r="E247" s="65">
        <f>SUM(E248:E249)</f>
        <v>0</v>
      </c>
      <c r="F247" s="65">
        <f>SUM(D247:E247)</f>
        <v>22073.5</v>
      </c>
    </row>
    <row r="248" spans="1:6" ht="15">
      <c r="A248" s="30"/>
      <c r="B248" s="34"/>
      <c r="C248" s="18" t="s">
        <v>51</v>
      </c>
      <c r="D248" s="53">
        <f>1000+235</f>
        <v>1235</v>
      </c>
      <c r="E248" s="53"/>
      <c r="F248" s="53">
        <f>SUM(D248:E248)</f>
        <v>1235</v>
      </c>
    </row>
    <row r="249" spans="1:6" ht="15">
      <c r="A249" s="30"/>
      <c r="B249" s="34"/>
      <c r="C249" s="18" t="s">
        <v>53</v>
      </c>
      <c r="D249" s="53">
        <f>15838.5+5000</f>
        <v>20838.5</v>
      </c>
      <c r="E249" s="53"/>
      <c r="F249" s="53">
        <f>SUM(D249:E249)</f>
        <v>20838.5</v>
      </c>
    </row>
    <row r="250" spans="1:6" ht="15">
      <c r="A250" s="30"/>
      <c r="B250" s="34"/>
      <c r="C250" s="18"/>
      <c r="D250" s="53"/>
      <c r="E250" s="53"/>
      <c r="F250" s="53"/>
    </row>
    <row r="251" spans="1:6" ht="15">
      <c r="A251" s="39" t="s">
        <v>195</v>
      </c>
      <c r="B251" s="38" t="s">
        <v>96</v>
      </c>
      <c r="C251" s="26" t="s">
        <v>94</v>
      </c>
      <c r="D251" s="66"/>
      <c r="E251" s="66"/>
      <c r="F251" s="66"/>
    </row>
    <row r="252" spans="1:6" ht="14.25">
      <c r="A252" s="30"/>
      <c r="B252" s="34"/>
      <c r="C252" s="17" t="s">
        <v>48</v>
      </c>
      <c r="D252" s="65">
        <f>SUM(D253:D253)</f>
        <v>339</v>
      </c>
      <c r="E252" s="65">
        <f>SUM(E253:E253)</f>
        <v>0</v>
      </c>
      <c r="F252" s="65">
        <f>SUM(D252:E252)</f>
        <v>339</v>
      </c>
    </row>
    <row r="253" spans="1:6" ht="15">
      <c r="A253" s="30"/>
      <c r="B253" s="34"/>
      <c r="C253" s="18" t="s">
        <v>50</v>
      </c>
      <c r="D253" s="53">
        <v>339</v>
      </c>
      <c r="E253" s="53"/>
      <c r="F253" s="53">
        <f>SUM(D253:E253)</f>
        <v>339</v>
      </c>
    </row>
    <row r="254" spans="1:6" ht="15">
      <c r="A254" s="30"/>
      <c r="B254" s="34"/>
      <c r="C254" s="18"/>
      <c r="D254" s="53"/>
      <c r="E254" s="53"/>
      <c r="F254" s="53"/>
    </row>
    <row r="255" spans="1:6" ht="14.25">
      <c r="A255" s="30"/>
      <c r="B255" s="34"/>
      <c r="C255" s="17" t="s">
        <v>49</v>
      </c>
      <c r="D255" s="65">
        <f>SUM(D256:D256)</f>
        <v>339</v>
      </c>
      <c r="E255" s="65">
        <f>SUM(E256:E256)</f>
        <v>0</v>
      </c>
      <c r="F255" s="65">
        <f>SUM(D255:E255)</f>
        <v>339</v>
      </c>
    </row>
    <row r="256" spans="1:6" ht="15">
      <c r="A256" s="30"/>
      <c r="B256" s="34"/>
      <c r="C256" s="18" t="s">
        <v>51</v>
      </c>
      <c r="D256" s="53">
        <f>150+189</f>
        <v>339</v>
      </c>
      <c r="E256" s="53"/>
      <c r="F256" s="53">
        <f>SUM(D256:E256)</f>
        <v>339</v>
      </c>
    </row>
    <row r="257" spans="1:6" ht="15">
      <c r="A257" s="30"/>
      <c r="B257" s="34"/>
      <c r="C257" s="18"/>
      <c r="D257" s="53"/>
      <c r="E257" s="53"/>
      <c r="F257" s="53"/>
    </row>
    <row r="258" spans="1:6" ht="15">
      <c r="A258" s="39" t="s">
        <v>196</v>
      </c>
      <c r="B258" s="38" t="s">
        <v>97</v>
      </c>
      <c r="C258" s="26" t="s">
        <v>95</v>
      </c>
      <c r="D258" s="66"/>
      <c r="E258" s="66"/>
      <c r="F258" s="66"/>
    </row>
    <row r="259" spans="1:6" ht="14.25">
      <c r="A259" s="30"/>
      <c r="B259" s="34"/>
      <c r="C259" s="17" t="s">
        <v>48</v>
      </c>
      <c r="D259" s="65">
        <f>SUM(D260:D260)</f>
        <v>500</v>
      </c>
      <c r="E259" s="65">
        <f>SUM(E260:E260)</f>
        <v>0</v>
      </c>
      <c r="F259" s="65">
        <f>SUM(D259:E259)</f>
        <v>500</v>
      </c>
    </row>
    <row r="260" spans="1:6" ht="15">
      <c r="A260" s="30"/>
      <c r="B260" s="34"/>
      <c r="C260" s="18" t="s">
        <v>50</v>
      </c>
      <c r="D260" s="53">
        <v>500</v>
      </c>
      <c r="E260" s="53"/>
      <c r="F260" s="53">
        <f>SUM(D260:E260)</f>
        <v>500</v>
      </c>
    </row>
    <row r="261" spans="1:8" ht="15">
      <c r="A261" s="30"/>
      <c r="B261" s="34"/>
      <c r="C261" s="18"/>
      <c r="D261" s="53"/>
      <c r="E261" s="53"/>
      <c r="F261" s="53"/>
      <c r="H261" s="13"/>
    </row>
    <row r="262" spans="1:6" ht="14.25">
      <c r="A262" s="30"/>
      <c r="B262" s="34"/>
      <c r="C262" s="17" t="s">
        <v>49</v>
      </c>
      <c r="D262" s="65">
        <f>SUM(D263:D263)</f>
        <v>500</v>
      </c>
      <c r="E262" s="65">
        <f>SUM(E263:E263)</f>
        <v>0</v>
      </c>
      <c r="F262" s="65">
        <f>SUM(D262:E262)</f>
        <v>500</v>
      </c>
    </row>
    <row r="263" spans="1:6" ht="15">
      <c r="A263" s="30"/>
      <c r="B263" s="34"/>
      <c r="C263" s="18" t="s">
        <v>53</v>
      </c>
      <c r="D263" s="53">
        <v>500</v>
      </c>
      <c r="E263" s="53"/>
      <c r="F263" s="53">
        <f>SUM(D263:E263)</f>
        <v>500</v>
      </c>
    </row>
    <row r="264" spans="1:6" ht="15">
      <c r="A264" s="30"/>
      <c r="B264" s="34"/>
      <c r="C264" s="18"/>
      <c r="D264" s="53"/>
      <c r="E264" s="53"/>
      <c r="F264" s="53"/>
    </row>
    <row r="265" spans="1:6" ht="14.25">
      <c r="A265" s="24" t="s">
        <v>272</v>
      </c>
      <c r="B265" s="35"/>
      <c r="C265" s="17" t="s">
        <v>9</v>
      </c>
      <c r="D265" s="65">
        <f>SUM(D270)</f>
        <v>653.6</v>
      </c>
      <c r="E265" s="65">
        <f>SUM(E270)</f>
        <v>0</v>
      </c>
      <c r="F265" s="65">
        <f>SUM(D265:E265)</f>
        <v>653.6</v>
      </c>
    </row>
    <row r="266" spans="1:6" ht="15">
      <c r="A266" s="39" t="s">
        <v>273</v>
      </c>
      <c r="B266" s="38" t="s">
        <v>99</v>
      </c>
      <c r="C266" s="26" t="s">
        <v>100</v>
      </c>
      <c r="D266" s="66"/>
      <c r="E266" s="66"/>
      <c r="F266" s="66"/>
    </row>
    <row r="267" spans="1:6" ht="14.25">
      <c r="A267" s="30"/>
      <c r="B267" s="34"/>
      <c r="C267" s="17" t="s">
        <v>48</v>
      </c>
      <c r="D267" s="65">
        <f>SUM(D268)</f>
        <v>653.6</v>
      </c>
      <c r="E267" s="65">
        <f>SUM(E268:E268)</f>
        <v>0</v>
      </c>
      <c r="F267" s="65">
        <f>SUM(D267:E267)</f>
        <v>653.6</v>
      </c>
    </row>
    <row r="268" spans="1:6" ht="15">
      <c r="A268" s="30"/>
      <c r="B268" s="34"/>
      <c r="C268" s="18" t="s">
        <v>50</v>
      </c>
      <c r="D268" s="53">
        <v>653.6</v>
      </c>
      <c r="E268" s="53"/>
      <c r="F268" s="53">
        <f>SUM(D268:E268)</f>
        <v>653.6</v>
      </c>
    </row>
    <row r="269" spans="1:6" ht="15">
      <c r="A269" s="30"/>
      <c r="B269" s="34"/>
      <c r="C269" s="18"/>
      <c r="D269" s="53"/>
      <c r="E269" s="53"/>
      <c r="F269" s="53"/>
    </row>
    <row r="270" spans="1:6" ht="14.25">
      <c r="A270" s="30"/>
      <c r="B270" s="34"/>
      <c r="C270" s="17" t="s">
        <v>49</v>
      </c>
      <c r="D270" s="65">
        <f>SUM(D271:D271)</f>
        <v>653.6</v>
      </c>
      <c r="E270" s="65">
        <f>SUM(E271:E271)</f>
        <v>0</v>
      </c>
      <c r="F270" s="65">
        <f>SUM(D270:E270)</f>
        <v>653.6</v>
      </c>
    </row>
    <row r="271" spans="1:6" ht="15">
      <c r="A271" s="30"/>
      <c r="B271" s="34"/>
      <c r="C271" s="18" t="s">
        <v>53</v>
      </c>
      <c r="D271" s="53">
        <f>726.7-73.1</f>
        <v>653.6</v>
      </c>
      <c r="E271" s="53"/>
      <c r="F271" s="53">
        <f>SUM(D271:E271)</f>
        <v>653.6</v>
      </c>
    </row>
    <row r="272" spans="1:6" ht="15">
      <c r="A272" s="30"/>
      <c r="B272" s="34"/>
      <c r="C272" s="18"/>
      <c r="D272" s="53"/>
      <c r="E272" s="53"/>
      <c r="F272" s="53"/>
    </row>
    <row r="273" spans="1:6" ht="14.25">
      <c r="A273" s="24" t="s">
        <v>274</v>
      </c>
      <c r="B273" s="35"/>
      <c r="C273" s="17" t="s">
        <v>101</v>
      </c>
      <c r="D273" s="65">
        <f>SUM(D278,D286)</f>
        <v>5814</v>
      </c>
      <c r="E273" s="65">
        <f>SUM(E278,E286)</f>
        <v>0</v>
      </c>
      <c r="F273" s="65">
        <f>SUM(D273:E273)</f>
        <v>5814</v>
      </c>
    </row>
    <row r="274" spans="1:6" ht="15">
      <c r="A274" s="39" t="s">
        <v>275</v>
      </c>
      <c r="B274" s="38" t="s">
        <v>102</v>
      </c>
      <c r="C274" s="26" t="s">
        <v>103</v>
      </c>
      <c r="D274" s="66"/>
      <c r="E274" s="66"/>
      <c r="F274" s="66"/>
    </row>
    <row r="275" spans="1:6" ht="14.25">
      <c r="A275" s="30"/>
      <c r="B275" s="34"/>
      <c r="C275" s="17" t="s">
        <v>48</v>
      </c>
      <c r="D275" s="65">
        <f>SUM(D276:D276)</f>
        <v>1444</v>
      </c>
      <c r="E275" s="65">
        <f>SUM(E276:E276)</f>
        <v>0</v>
      </c>
      <c r="F275" s="65">
        <f>SUM(F276:F276)</f>
        <v>1444</v>
      </c>
    </row>
    <row r="276" spans="1:6" ht="15">
      <c r="A276" s="30"/>
      <c r="B276" s="34"/>
      <c r="C276" s="18" t="s">
        <v>50</v>
      </c>
      <c r="D276" s="53">
        <v>1444</v>
      </c>
      <c r="E276" s="53"/>
      <c r="F276" s="53">
        <f>SUM(D276:E276)</f>
        <v>1444</v>
      </c>
    </row>
    <row r="277" spans="1:6" ht="15">
      <c r="A277" s="30"/>
      <c r="B277" s="34"/>
      <c r="C277" s="18"/>
      <c r="D277" s="53"/>
      <c r="E277" s="53"/>
      <c r="F277" s="53"/>
    </row>
    <row r="278" spans="1:6" ht="14.25">
      <c r="A278" s="30"/>
      <c r="B278" s="34"/>
      <c r="C278" s="17" t="s">
        <v>49</v>
      </c>
      <c r="D278" s="65">
        <f>SUM(D279:D280)</f>
        <v>1444</v>
      </c>
      <c r="E278" s="65">
        <f>SUM(E279:E280)</f>
        <v>0</v>
      </c>
      <c r="F278" s="65">
        <f>SUM(D278:E278)</f>
        <v>1444</v>
      </c>
    </row>
    <row r="279" spans="1:6" ht="15">
      <c r="A279" s="30"/>
      <c r="B279" s="34"/>
      <c r="C279" s="18" t="s">
        <v>51</v>
      </c>
      <c r="D279" s="53">
        <f>400+294</f>
        <v>694</v>
      </c>
      <c r="E279" s="53"/>
      <c r="F279" s="53">
        <f>SUM(D279:E279)</f>
        <v>694</v>
      </c>
    </row>
    <row r="280" spans="1:6" ht="15">
      <c r="A280" s="30"/>
      <c r="B280" s="34"/>
      <c r="C280" s="18" t="s">
        <v>53</v>
      </c>
      <c r="D280" s="53">
        <v>750</v>
      </c>
      <c r="E280" s="53"/>
      <c r="F280" s="53">
        <f>SUM(D280:E280)</f>
        <v>750</v>
      </c>
    </row>
    <row r="281" spans="1:6" ht="15">
      <c r="A281" s="30"/>
      <c r="B281" s="34"/>
      <c r="C281" s="18"/>
      <c r="D281" s="53"/>
      <c r="E281" s="53"/>
      <c r="F281" s="53"/>
    </row>
    <row r="282" spans="1:6" ht="15">
      <c r="A282" s="39" t="s">
        <v>276</v>
      </c>
      <c r="B282" s="38" t="s">
        <v>104</v>
      </c>
      <c r="C282" s="47" t="s">
        <v>235</v>
      </c>
      <c r="D282" s="66"/>
      <c r="E282" s="66"/>
      <c r="F282" s="66"/>
    </row>
    <row r="283" spans="1:6" ht="14.25">
      <c r="A283" s="30"/>
      <c r="B283" s="34"/>
      <c r="C283" s="17" t="s">
        <v>48</v>
      </c>
      <c r="D283" s="65">
        <f>SUM(D284)</f>
        <v>4370</v>
      </c>
      <c r="E283" s="65">
        <f>SUM(E284)</f>
        <v>0</v>
      </c>
      <c r="F283" s="65">
        <f>SUM(D283:E283)</f>
        <v>4370</v>
      </c>
    </row>
    <row r="284" spans="1:6" ht="15">
      <c r="A284" s="30"/>
      <c r="B284" s="34"/>
      <c r="C284" s="18" t="s">
        <v>50</v>
      </c>
      <c r="D284" s="53">
        <v>4370</v>
      </c>
      <c r="E284" s="53"/>
      <c r="F284" s="53">
        <f>SUM(D284:E284)</f>
        <v>4370</v>
      </c>
    </row>
    <row r="285" spans="1:6" ht="15">
      <c r="A285" s="30"/>
      <c r="B285" s="34"/>
      <c r="C285" s="18"/>
      <c r="D285" s="53"/>
      <c r="E285" s="53"/>
      <c r="F285" s="53"/>
    </row>
    <row r="286" spans="1:6" ht="14.25">
      <c r="A286" s="30"/>
      <c r="B286" s="34"/>
      <c r="C286" s="17" t="s">
        <v>49</v>
      </c>
      <c r="D286" s="65">
        <f>SUM(D287:D288)</f>
        <v>4370</v>
      </c>
      <c r="E286" s="65">
        <f>SUM(E287:E288)</f>
        <v>0</v>
      </c>
      <c r="F286" s="65">
        <f>SUM(D286:E286)</f>
        <v>4370</v>
      </c>
    </row>
    <row r="287" spans="1:6" ht="15">
      <c r="A287" s="30"/>
      <c r="B287" s="34"/>
      <c r="C287" s="18" t="s">
        <v>51</v>
      </c>
      <c r="D287" s="53">
        <v>270</v>
      </c>
      <c r="E287" s="53"/>
      <c r="F287" s="53">
        <f>SUM(D287:E287)</f>
        <v>270</v>
      </c>
    </row>
    <row r="288" spans="1:6" ht="15">
      <c r="A288" s="30"/>
      <c r="B288" s="34"/>
      <c r="C288" s="18" t="s">
        <v>53</v>
      </c>
      <c r="D288" s="53">
        <v>4100</v>
      </c>
      <c r="E288" s="53"/>
      <c r="F288" s="53">
        <f>SUM(D288:E288)</f>
        <v>4100</v>
      </c>
    </row>
    <row r="289" spans="1:6" ht="15">
      <c r="A289" s="30"/>
      <c r="B289" s="34"/>
      <c r="C289" s="18"/>
      <c r="D289" s="53"/>
      <c r="E289" s="53"/>
      <c r="F289" s="53"/>
    </row>
    <row r="290" spans="1:6" ht="14.25">
      <c r="A290" s="24" t="s">
        <v>134</v>
      </c>
      <c r="B290" s="35"/>
      <c r="C290" s="17" t="s">
        <v>105</v>
      </c>
      <c r="D290" s="53"/>
      <c r="E290" s="53"/>
      <c r="F290" s="53"/>
    </row>
    <row r="291" spans="1:6" ht="14.25">
      <c r="A291" s="31"/>
      <c r="B291" s="34"/>
      <c r="C291" s="17" t="s">
        <v>48</v>
      </c>
      <c r="D291" s="65">
        <f>SUM(D297,D306,D315,D323,D331,D338)</f>
        <v>406.39999999999964</v>
      </c>
      <c r="E291" s="65">
        <f>SUM(E297,E306,E315,E323,E331,E338)</f>
        <v>0</v>
      </c>
      <c r="F291" s="65">
        <f>SUM(D291:E291)</f>
        <v>406.39999999999964</v>
      </c>
    </row>
    <row r="292" spans="1:6" ht="14.25">
      <c r="A292" s="31"/>
      <c r="B292" s="34"/>
      <c r="C292" s="17" t="s">
        <v>49</v>
      </c>
      <c r="D292" s="65">
        <f>SUM(D293:D294)</f>
        <v>406.39999999999986</v>
      </c>
      <c r="E292" s="65">
        <f>SUM(E293:E294)</f>
        <v>0</v>
      </c>
      <c r="F292" s="65">
        <f>SUM(D292:E292)</f>
        <v>406.39999999999986</v>
      </c>
    </row>
    <row r="293" spans="1:6" ht="15">
      <c r="A293" s="31"/>
      <c r="B293" s="34"/>
      <c r="C293" s="18" t="s">
        <v>46</v>
      </c>
      <c r="D293" s="53">
        <f>SUM(D301,D310)</f>
        <v>1390.2</v>
      </c>
      <c r="E293" s="53">
        <f>SUM(E301,E310)</f>
        <v>0</v>
      </c>
      <c r="F293" s="53">
        <f>SUM(D293:E293)</f>
        <v>1390.2</v>
      </c>
    </row>
    <row r="294" spans="1:6" ht="15">
      <c r="A294" s="31"/>
      <c r="B294" s="34"/>
      <c r="C294" s="18" t="s">
        <v>52</v>
      </c>
      <c r="D294" s="53">
        <f>SUM(D302,D311,D319,D327,D335,D342)</f>
        <v>-983.8000000000002</v>
      </c>
      <c r="E294" s="53">
        <f>SUM(E302,E311,E319,E327,E335,E342)</f>
        <v>0</v>
      </c>
      <c r="F294" s="53">
        <f>SUM(D294:E294)</f>
        <v>-983.8000000000002</v>
      </c>
    </row>
    <row r="295" spans="1:6" ht="14.25">
      <c r="A295" s="24" t="s">
        <v>197</v>
      </c>
      <c r="B295" s="34"/>
      <c r="C295" s="17" t="s">
        <v>6</v>
      </c>
      <c r="D295" s="65">
        <f>SUM(D300)</f>
        <v>1186.6</v>
      </c>
      <c r="E295" s="65">
        <f>SUM(E300)</f>
        <v>0</v>
      </c>
      <c r="F295" s="65">
        <f>SUM(D295:E295)</f>
        <v>1186.6</v>
      </c>
    </row>
    <row r="296" spans="1:6" ht="15">
      <c r="A296" s="39" t="s">
        <v>198</v>
      </c>
      <c r="B296" s="38" t="s">
        <v>56</v>
      </c>
      <c r="C296" s="47" t="s">
        <v>62</v>
      </c>
      <c r="D296" s="66"/>
      <c r="E296" s="66"/>
      <c r="F296" s="66"/>
    </row>
    <row r="297" spans="1:6" ht="14.25">
      <c r="A297" s="30"/>
      <c r="B297" s="34"/>
      <c r="C297" s="17" t="s">
        <v>48</v>
      </c>
      <c r="D297" s="65">
        <f>SUM(D298)</f>
        <v>1186.6</v>
      </c>
      <c r="E297" s="65">
        <f>SUM(E298)</f>
        <v>0</v>
      </c>
      <c r="F297" s="65">
        <f>SUM(D297:E297)</f>
        <v>1186.6</v>
      </c>
    </row>
    <row r="298" spans="1:6" ht="15">
      <c r="A298" s="30"/>
      <c r="B298" s="34"/>
      <c r="C298" s="18" t="s">
        <v>50</v>
      </c>
      <c r="D298" s="53">
        <v>1186.6</v>
      </c>
      <c r="E298" s="53"/>
      <c r="F298" s="53">
        <f>SUM(D298:E298)</f>
        <v>1186.6</v>
      </c>
    </row>
    <row r="299" spans="1:6" ht="15">
      <c r="A299" s="30"/>
      <c r="B299" s="34"/>
      <c r="C299" s="18"/>
      <c r="D299" s="53"/>
      <c r="E299" s="53"/>
      <c r="F299" s="53"/>
    </row>
    <row r="300" spans="1:6" ht="14.25">
      <c r="A300" s="30"/>
      <c r="B300" s="34"/>
      <c r="C300" s="17" t="s">
        <v>49</v>
      </c>
      <c r="D300" s="65">
        <f>SUM(D301:D302)</f>
        <v>1186.6</v>
      </c>
      <c r="E300" s="65">
        <f>SUM(E301:E302)</f>
        <v>0</v>
      </c>
      <c r="F300" s="65">
        <f>SUM(D300:E300)</f>
        <v>1186.6</v>
      </c>
    </row>
    <row r="301" spans="1:6" ht="15">
      <c r="A301" s="30"/>
      <c r="B301" s="34"/>
      <c r="C301" s="18" t="s">
        <v>51</v>
      </c>
      <c r="D301" s="53">
        <f>287.6+399</f>
        <v>686.6</v>
      </c>
      <c r="E301" s="53"/>
      <c r="F301" s="53">
        <f>SUM(D301:E301)</f>
        <v>686.6</v>
      </c>
    </row>
    <row r="302" spans="1:6" ht="15">
      <c r="A302" s="30"/>
      <c r="B302" s="34"/>
      <c r="C302" s="18" t="s">
        <v>53</v>
      </c>
      <c r="D302" s="53">
        <v>500</v>
      </c>
      <c r="E302" s="53"/>
      <c r="F302" s="53">
        <f>SUM(D302:E302)</f>
        <v>500</v>
      </c>
    </row>
    <row r="303" spans="1:6" ht="15">
      <c r="A303" s="30"/>
      <c r="B303" s="34"/>
      <c r="C303" s="18"/>
      <c r="D303" s="53"/>
      <c r="E303" s="53"/>
      <c r="F303" s="53"/>
    </row>
    <row r="304" spans="1:6" ht="14.25">
      <c r="A304" s="24" t="s">
        <v>199</v>
      </c>
      <c r="B304" s="35"/>
      <c r="C304" s="17" t="s">
        <v>8</v>
      </c>
      <c r="D304" s="65">
        <f>SUM(D309)</f>
        <v>1764.8000000000002</v>
      </c>
      <c r="E304" s="65">
        <f>SUM(E309)</f>
        <v>0</v>
      </c>
      <c r="F304" s="65">
        <f>SUM(D304:E304)</f>
        <v>1764.8000000000002</v>
      </c>
    </row>
    <row r="305" spans="1:6" ht="15">
      <c r="A305" s="39" t="s">
        <v>200</v>
      </c>
      <c r="B305" s="38" t="s">
        <v>107</v>
      </c>
      <c r="C305" s="26" t="s">
        <v>108</v>
      </c>
      <c r="D305" s="66"/>
      <c r="E305" s="66"/>
      <c r="F305" s="66"/>
    </row>
    <row r="306" spans="1:6" ht="14.25">
      <c r="A306" s="30"/>
      <c r="B306" s="34"/>
      <c r="C306" s="17" t="s">
        <v>48</v>
      </c>
      <c r="D306" s="65">
        <f>SUM(D307:D307)</f>
        <v>1764.8</v>
      </c>
      <c r="E306" s="65">
        <f>SUM(E307:E307)</f>
        <v>0</v>
      </c>
      <c r="F306" s="65">
        <f>SUM(D306:E306)</f>
        <v>1764.8</v>
      </c>
    </row>
    <row r="307" spans="1:6" ht="15">
      <c r="A307" s="30"/>
      <c r="B307" s="34"/>
      <c r="C307" s="18" t="s">
        <v>50</v>
      </c>
      <c r="D307" s="53">
        <v>1764.8</v>
      </c>
      <c r="E307" s="53"/>
      <c r="F307" s="53">
        <f>SUM(D307:E307)</f>
        <v>1764.8</v>
      </c>
    </row>
    <row r="308" spans="1:6" ht="15">
      <c r="A308" s="30"/>
      <c r="B308" s="34"/>
      <c r="C308" s="18"/>
      <c r="D308" s="53"/>
      <c r="E308" s="53"/>
      <c r="F308" s="53"/>
    </row>
    <row r="309" spans="1:6" ht="14.25">
      <c r="A309" s="30"/>
      <c r="B309" s="34"/>
      <c r="C309" s="17" t="s">
        <v>49</v>
      </c>
      <c r="D309" s="65">
        <f>SUM(D310:D311)</f>
        <v>1764.8000000000002</v>
      </c>
      <c r="E309" s="65">
        <f>SUM(E310:E311)</f>
        <v>0</v>
      </c>
      <c r="F309" s="65">
        <f>SUM(D309:E309)</f>
        <v>1764.8000000000002</v>
      </c>
    </row>
    <row r="310" spans="1:6" ht="15">
      <c r="A310" s="30"/>
      <c r="B310" s="34"/>
      <c r="C310" s="18" t="s">
        <v>51</v>
      </c>
      <c r="D310" s="53">
        <v>703.6</v>
      </c>
      <c r="E310" s="53"/>
      <c r="F310" s="53">
        <f>SUM(D310:E310)</f>
        <v>703.6</v>
      </c>
    </row>
    <row r="311" spans="1:6" ht="15">
      <c r="A311" s="30"/>
      <c r="B311" s="34"/>
      <c r="C311" s="18" t="s">
        <v>53</v>
      </c>
      <c r="D311" s="53">
        <v>1061.2</v>
      </c>
      <c r="E311" s="53"/>
      <c r="F311" s="53">
        <f>SUM(D311:E311)</f>
        <v>1061.2</v>
      </c>
    </row>
    <row r="312" spans="1:6" ht="15">
      <c r="A312" s="30"/>
      <c r="B312" s="34"/>
      <c r="C312" s="18"/>
      <c r="D312" s="53"/>
      <c r="E312" s="53"/>
      <c r="F312" s="53"/>
    </row>
    <row r="313" spans="1:6" ht="14.25">
      <c r="A313" s="24" t="s">
        <v>201</v>
      </c>
      <c r="B313" s="35"/>
      <c r="C313" s="17" t="s">
        <v>10</v>
      </c>
      <c r="D313" s="65">
        <f>SUM(D318)</f>
        <v>100</v>
      </c>
      <c r="E313" s="65">
        <f>SUM(E318)</f>
        <v>0</v>
      </c>
      <c r="F313" s="65">
        <f>SUM(D313:E313)</f>
        <v>100</v>
      </c>
    </row>
    <row r="314" spans="1:6" ht="15">
      <c r="A314" s="39" t="s">
        <v>202</v>
      </c>
      <c r="B314" s="38" t="s">
        <v>109</v>
      </c>
      <c r="C314" s="26" t="s">
        <v>110</v>
      </c>
      <c r="D314" s="66"/>
      <c r="E314" s="66"/>
      <c r="F314" s="66"/>
    </row>
    <row r="315" spans="1:6" ht="14.25">
      <c r="A315" s="30"/>
      <c r="B315" s="34"/>
      <c r="C315" s="17" t="s">
        <v>48</v>
      </c>
      <c r="D315" s="65">
        <f>SUM(D316:D316)</f>
        <v>100</v>
      </c>
      <c r="E315" s="65">
        <f>SUM(E316:E316)</f>
        <v>0</v>
      </c>
      <c r="F315" s="65">
        <f>SUM(D315:E315)</f>
        <v>100</v>
      </c>
    </row>
    <row r="316" spans="1:6" ht="15">
      <c r="A316" s="30"/>
      <c r="B316" s="34"/>
      <c r="C316" s="18" t="s">
        <v>50</v>
      </c>
      <c r="D316" s="53">
        <v>100</v>
      </c>
      <c r="E316" s="53"/>
      <c r="F316" s="53">
        <f>SUM(D316:E316)</f>
        <v>100</v>
      </c>
    </row>
    <row r="317" spans="1:6" ht="15">
      <c r="A317" s="30"/>
      <c r="B317" s="34"/>
      <c r="C317" s="18"/>
      <c r="D317" s="53"/>
      <c r="E317" s="53"/>
      <c r="F317" s="53"/>
    </row>
    <row r="318" spans="1:6" ht="14.25">
      <c r="A318" s="30"/>
      <c r="B318" s="34"/>
      <c r="C318" s="17" t="s">
        <v>49</v>
      </c>
      <c r="D318" s="65">
        <f>SUM(D319:D319)</f>
        <v>100</v>
      </c>
      <c r="E318" s="65">
        <f>SUM(E319:E319)</f>
        <v>0</v>
      </c>
      <c r="F318" s="65">
        <f>SUM(D318:E318)</f>
        <v>100</v>
      </c>
    </row>
    <row r="319" spans="1:6" ht="15">
      <c r="A319" s="30"/>
      <c r="B319" s="34"/>
      <c r="C319" s="18" t="s">
        <v>53</v>
      </c>
      <c r="D319" s="53">
        <v>100</v>
      </c>
      <c r="E319" s="53"/>
      <c r="F319" s="53">
        <f>SUM(D319:E319)</f>
        <v>100</v>
      </c>
    </row>
    <row r="320" spans="1:6" ht="15">
      <c r="A320" s="30"/>
      <c r="B320" s="34"/>
      <c r="C320" s="18"/>
      <c r="D320" s="53"/>
      <c r="E320" s="53"/>
      <c r="F320" s="53"/>
    </row>
    <row r="321" spans="1:6" ht="14.25">
      <c r="A321" s="24" t="s">
        <v>203</v>
      </c>
      <c r="B321" s="35"/>
      <c r="C321" s="17" t="s">
        <v>38</v>
      </c>
      <c r="D321" s="65">
        <f>SUM(D326)</f>
        <v>-4217</v>
      </c>
      <c r="E321" s="65">
        <f>SUM(E326)</f>
        <v>0</v>
      </c>
      <c r="F321" s="65">
        <f>SUM(D321:E321)</f>
        <v>-4217</v>
      </c>
    </row>
    <row r="322" spans="1:6" ht="15">
      <c r="A322" s="39" t="s">
        <v>204</v>
      </c>
      <c r="B322" s="38" t="s">
        <v>70</v>
      </c>
      <c r="C322" s="26" t="s">
        <v>69</v>
      </c>
      <c r="D322" s="66"/>
      <c r="E322" s="66"/>
      <c r="F322" s="66"/>
    </row>
    <row r="323" spans="1:6" ht="14.25">
      <c r="A323" s="30"/>
      <c r="B323" s="34"/>
      <c r="C323" s="17" t="s">
        <v>48</v>
      </c>
      <c r="D323" s="65">
        <f>SUM(D324)</f>
        <v>-4217</v>
      </c>
      <c r="E323" s="65">
        <f>SUM(E324)</f>
        <v>0</v>
      </c>
      <c r="F323" s="65">
        <f>SUM(D323:E323)</f>
        <v>-4217</v>
      </c>
    </row>
    <row r="324" spans="1:6" ht="15">
      <c r="A324" s="30"/>
      <c r="B324" s="34"/>
      <c r="C324" s="18" t="s">
        <v>50</v>
      </c>
      <c r="D324" s="53">
        <f>383-4600</f>
        <v>-4217</v>
      </c>
      <c r="E324" s="53"/>
      <c r="F324" s="53">
        <f>SUM(D324:E324)</f>
        <v>-4217</v>
      </c>
    </row>
    <row r="325" spans="1:6" ht="15">
      <c r="A325" s="30"/>
      <c r="B325" s="34"/>
      <c r="C325" s="18"/>
      <c r="D325" s="53"/>
      <c r="E325" s="53"/>
      <c r="F325" s="53"/>
    </row>
    <row r="326" spans="1:6" ht="14.25">
      <c r="A326" s="30"/>
      <c r="B326" s="34"/>
      <c r="C326" s="17" t="s">
        <v>49</v>
      </c>
      <c r="D326" s="65">
        <f>SUM(D327:D327)</f>
        <v>-4217</v>
      </c>
      <c r="E326" s="65">
        <f>SUM(E327:E327)</f>
        <v>0</v>
      </c>
      <c r="F326" s="65">
        <f>SUM(D326:E326)</f>
        <v>-4217</v>
      </c>
    </row>
    <row r="327" spans="1:6" ht="15">
      <c r="A327" s="30"/>
      <c r="B327" s="34"/>
      <c r="C327" s="18" t="s">
        <v>53</v>
      </c>
      <c r="D327" s="53">
        <f>383-4600</f>
        <v>-4217</v>
      </c>
      <c r="E327" s="53"/>
      <c r="F327" s="53">
        <f>SUM(D327:E327)</f>
        <v>-4217</v>
      </c>
    </row>
    <row r="328" spans="1:6" ht="15">
      <c r="A328" s="30"/>
      <c r="B328" s="34"/>
      <c r="C328" s="18"/>
      <c r="D328" s="53"/>
      <c r="E328" s="53"/>
      <c r="F328" s="53"/>
    </row>
    <row r="329" spans="1:6" ht="14.25">
      <c r="A329" s="24" t="s">
        <v>205</v>
      </c>
      <c r="B329" s="35"/>
      <c r="C329" s="17" t="s">
        <v>13</v>
      </c>
      <c r="D329" s="65">
        <f>SUM(D334,D341)</f>
        <v>1572</v>
      </c>
      <c r="E329" s="65">
        <f>SUM(E334,E341)</f>
        <v>0</v>
      </c>
      <c r="F329" s="65">
        <f>SUM(D329:E329)</f>
        <v>1572</v>
      </c>
    </row>
    <row r="330" spans="1:6" ht="30">
      <c r="A330" s="39" t="s">
        <v>206</v>
      </c>
      <c r="B330" s="38">
        <v>10120</v>
      </c>
      <c r="C330" s="26" t="s">
        <v>111</v>
      </c>
      <c r="D330" s="66"/>
      <c r="E330" s="66"/>
      <c r="F330" s="66"/>
    </row>
    <row r="331" spans="1:6" ht="14.25">
      <c r="A331" s="30"/>
      <c r="B331" s="34"/>
      <c r="C331" s="17" t="s">
        <v>48</v>
      </c>
      <c r="D331" s="65">
        <f>SUM(D332:D332)</f>
        <v>2505</v>
      </c>
      <c r="E331" s="65">
        <f>SUM(E332:E332)</f>
        <v>0</v>
      </c>
      <c r="F331" s="65">
        <f>SUM(D331:E331)</f>
        <v>2505</v>
      </c>
    </row>
    <row r="332" spans="1:6" ht="15">
      <c r="A332" s="30"/>
      <c r="B332" s="34"/>
      <c r="C332" s="18" t="s">
        <v>50</v>
      </c>
      <c r="D332" s="53">
        <v>2505</v>
      </c>
      <c r="E332" s="53"/>
      <c r="F332" s="53">
        <f>SUM(D332:E332)</f>
        <v>2505</v>
      </c>
    </row>
    <row r="333" spans="1:6" ht="15">
      <c r="A333" s="30"/>
      <c r="B333" s="34"/>
      <c r="C333" s="18"/>
      <c r="D333" s="53"/>
      <c r="E333" s="53"/>
      <c r="F333" s="53"/>
    </row>
    <row r="334" spans="1:6" ht="14.25">
      <c r="A334" s="30"/>
      <c r="B334" s="34"/>
      <c r="C334" s="17" t="s">
        <v>49</v>
      </c>
      <c r="D334" s="65">
        <f>SUM(D335:D335)</f>
        <v>2505</v>
      </c>
      <c r="E334" s="65">
        <f>SUM(E335:E335)</f>
        <v>0</v>
      </c>
      <c r="F334" s="65">
        <f>SUM(D334:E334)</f>
        <v>2505</v>
      </c>
    </row>
    <row r="335" spans="1:6" ht="15">
      <c r="A335" s="30"/>
      <c r="B335" s="34"/>
      <c r="C335" s="18" t="s">
        <v>53</v>
      </c>
      <c r="D335" s="53">
        <f>205+2300</f>
        <v>2505</v>
      </c>
      <c r="E335" s="53"/>
      <c r="F335" s="53">
        <f>SUM(D335:E335)</f>
        <v>2505</v>
      </c>
    </row>
    <row r="336" spans="1:6" ht="15">
      <c r="A336" s="30"/>
      <c r="B336" s="34"/>
      <c r="C336" s="18"/>
      <c r="D336" s="53"/>
      <c r="E336" s="53"/>
      <c r="F336" s="53"/>
    </row>
    <row r="337" spans="1:6" ht="15">
      <c r="A337" s="39" t="s">
        <v>207</v>
      </c>
      <c r="B337" s="38">
        <v>10700</v>
      </c>
      <c r="C337" s="26" t="s">
        <v>212</v>
      </c>
      <c r="D337" s="66"/>
      <c r="E337" s="66"/>
      <c r="F337" s="66"/>
    </row>
    <row r="338" spans="1:6" ht="14.25">
      <c r="A338" s="30"/>
      <c r="B338" s="34"/>
      <c r="C338" s="17" t="s">
        <v>48</v>
      </c>
      <c r="D338" s="65">
        <f>SUM(D339:D339)</f>
        <v>-933</v>
      </c>
      <c r="E338" s="65">
        <f>SUM(E339:E339)</f>
        <v>0</v>
      </c>
      <c r="F338" s="65">
        <f>SUM(D338:E338)</f>
        <v>-933</v>
      </c>
    </row>
    <row r="339" spans="1:6" ht="15">
      <c r="A339" s="30"/>
      <c r="B339" s="34"/>
      <c r="C339" s="18" t="s">
        <v>50</v>
      </c>
      <c r="D339" s="53">
        <f>-998+65</f>
        <v>-933</v>
      </c>
      <c r="E339" s="53"/>
      <c r="F339" s="53">
        <f>SUM(D339:E339)</f>
        <v>-933</v>
      </c>
    </row>
    <row r="340" spans="1:6" ht="15">
      <c r="A340" s="30"/>
      <c r="B340" s="34"/>
      <c r="C340" s="18"/>
      <c r="D340" s="53"/>
      <c r="E340" s="53"/>
      <c r="F340" s="53"/>
    </row>
    <row r="341" spans="1:6" ht="14.25">
      <c r="A341" s="30"/>
      <c r="B341" s="34"/>
      <c r="C341" s="17" t="s">
        <v>49</v>
      </c>
      <c r="D341" s="65">
        <f>SUM(D342:D342)</f>
        <v>-933</v>
      </c>
      <c r="E341" s="65">
        <f>SUM(E342:E342)</f>
        <v>0</v>
      </c>
      <c r="F341" s="65">
        <f>SUM(D341:E341)</f>
        <v>-933</v>
      </c>
    </row>
    <row r="342" spans="1:6" ht="15">
      <c r="A342" s="30"/>
      <c r="B342" s="34"/>
      <c r="C342" s="18" t="s">
        <v>53</v>
      </c>
      <c r="D342" s="53">
        <f>-998+65</f>
        <v>-933</v>
      </c>
      <c r="E342" s="53"/>
      <c r="F342" s="53">
        <f>SUM(D342:E342)</f>
        <v>-933</v>
      </c>
    </row>
    <row r="343" spans="1:6" ht="15">
      <c r="A343" s="30"/>
      <c r="B343" s="34"/>
      <c r="C343" s="18"/>
      <c r="D343" s="53"/>
      <c r="E343" s="53"/>
      <c r="F343" s="53"/>
    </row>
    <row r="344" spans="1:6" ht="28.5">
      <c r="A344" s="24" t="s">
        <v>135</v>
      </c>
      <c r="B344" s="35"/>
      <c r="C344" s="48" t="s">
        <v>112</v>
      </c>
      <c r="D344" s="53"/>
      <c r="E344" s="53"/>
      <c r="F344" s="53"/>
    </row>
    <row r="345" spans="1:6" ht="14.25">
      <c r="A345" s="31"/>
      <c r="B345" s="34"/>
      <c r="C345" s="17" t="s">
        <v>48</v>
      </c>
      <c r="D345" s="65">
        <f>SUM(D365)</f>
        <v>73.1</v>
      </c>
      <c r="E345" s="65">
        <f>SUM(E365)</f>
        <v>0</v>
      </c>
      <c r="F345" s="65">
        <f>SUM(D345:E345)</f>
        <v>73.1</v>
      </c>
    </row>
    <row r="346" spans="1:6" ht="14.25">
      <c r="A346" s="31"/>
      <c r="B346" s="34"/>
      <c r="C346" s="17" t="s">
        <v>49</v>
      </c>
      <c r="D346" s="65">
        <f>SUM(D347:D347)</f>
        <v>73.1</v>
      </c>
      <c r="E346" s="65">
        <f>SUM(E347:E347)</f>
        <v>0</v>
      </c>
      <c r="F346" s="65">
        <f>SUM(D346:E346)</f>
        <v>73.1</v>
      </c>
    </row>
    <row r="347" spans="1:6" ht="15">
      <c r="A347" s="31"/>
      <c r="B347" s="34"/>
      <c r="C347" s="18" t="s">
        <v>277</v>
      </c>
      <c r="D347" s="53">
        <f>SUM(D369)</f>
        <v>73.1</v>
      </c>
      <c r="E347" s="53"/>
      <c r="F347" s="53">
        <f>SUM(D347:E347)</f>
        <v>73.1</v>
      </c>
    </row>
    <row r="348" spans="1:6" ht="14.25">
      <c r="A348" s="24" t="s">
        <v>208</v>
      </c>
      <c r="B348" s="35"/>
      <c r="C348" s="17" t="s">
        <v>8</v>
      </c>
      <c r="D348" s="65">
        <f>SUM(D353,D360)</f>
        <v>0</v>
      </c>
      <c r="E348" s="65">
        <f>SUM(E353,E360)</f>
        <v>0</v>
      </c>
      <c r="F348" s="65">
        <f>SUM(F353,F360)</f>
        <v>0</v>
      </c>
    </row>
    <row r="349" spans="1:6" ht="15">
      <c r="A349" s="39" t="s">
        <v>209</v>
      </c>
      <c r="B349" s="38" t="s">
        <v>113</v>
      </c>
      <c r="C349" s="26" t="s">
        <v>120</v>
      </c>
      <c r="D349" s="66"/>
      <c r="E349" s="66"/>
      <c r="F349" s="66"/>
    </row>
    <row r="350" spans="1:6" ht="14.25">
      <c r="A350" s="30"/>
      <c r="B350" s="34"/>
      <c r="C350" s="17" t="s">
        <v>48</v>
      </c>
      <c r="D350" s="65">
        <f>SUM(D351:D351)</f>
        <v>200</v>
      </c>
      <c r="E350" s="65">
        <f>SUM(E351:E351)</f>
        <v>0</v>
      </c>
      <c r="F350" s="65">
        <f>SUM(D350:E350)</f>
        <v>200</v>
      </c>
    </row>
    <row r="351" spans="1:6" ht="15">
      <c r="A351" s="30"/>
      <c r="B351" s="34"/>
      <c r="C351" s="18" t="s">
        <v>50</v>
      </c>
      <c r="D351" s="53">
        <v>200</v>
      </c>
      <c r="E351" s="53"/>
      <c r="F351" s="53">
        <f>SUM(D351:E351)</f>
        <v>200</v>
      </c>
    </row>
    <row r="352" spans="1:6" ht="15">
      <c r="A352" s="30"/>
      <c r="B352" s="34"/>
      <c r="C352" s="18"/>
      <c r="D352" s="53"/>
      <c r="E352" s="53"/>
      <c r="F352" s="53"/>
    </row>
    <row r="353" spans="1:6" ht="14.25">
      <c r="A353" s="30"/>
      <c r="B353" s="34"/>
      <c r="C353" s="17" t="s">
        <v>49</v>
      </c>
      <c r="D353" s="65">
        <f>SUM(D354:D354)</f>
        <v>200</v>
      </c>
      <c r="E353" s="65">
        <f>SUM(E354:E354)</f>
        <v>0</v>
      </c>
      <c r="F353" s="65">
        <f>SUM(D353:E353)</f>
        <v>200</v>
      </c>
    </row>
    <row r="354" spans="1:6" ht="15">
      <c r="A354" s="30"/>
      <c r="B354" s="34"/>
      <c r="C354" s="18" t="s">
        <v>51</v>
      </c>
      <c r="D354" s="53">
        <v>200</v>
      </c>
      <c r="E354" s="53"/>
      <c r="F354" s="53">
        <f>SUM(D354:E354)</f>
        <v>200</v>
      </c>
    </row>
    <row r="355" spans="1:6" ht="15">
      <c r="A355" s="31"/>
      <c r="B355" s="34"/>
      <c r="C355" s="18"/>
      <c r="D355" s="53"/>
      <c r="E355" s="53"/>
      <c r="F355" s="53"/>
    </row>
    <row r="356" spans="1:6" ht="15">
      <c r="A356" s="39" t="s">
        <v>290</v>
      </c>
      <c r="B356" s="38" t="s">
        <v>107</v>
      </c>
      <c r="C356" s="26" t="s">
        <v>291</v>
      </c>
      <c r="D356" s="66"/>
      <c r="E356" s="66"/>
      <c r="F356" s="66"/>
    </row>
    <row r="357" spans="1:6" ht="14.25">
      <c r="A357" s="30"/>
      <c r="B357" s="34"/>
      <c r="C357" s="17" t="s">
        <v>48</v>
      </c>
      <c r="D357" s="65">
        <f>SUM(D358:D358)</f>
        <v>-200</v>
      </c>
      <c r="E357" s="65">
        <f>SUM(E358:E358)</f>
        <v>0</v>
      </c>
      <c r="F357" s="65">
        <f>SUM(D357:E357)</f>
        <v>-200</v>
      </c>
    </row>
    <row r="358" spans="1:6" ht="15">
      <c r="A358" s="30"/>
      <c r="B358" s="34"/>
      <c r="C358" s="18" t="s">
        <v>50</v>
      </c>
      <c r="D358" s="53">
        <v>-200</v>
      </c>
      <c r="E358" s="53"/>
      <c r="F358" s="53">
        <f>SUM(D358:E358)</f>
        <v>-200</v>
      </c>
    </row>
    <row r="359" spans="1:6" ht="15">
      <c r="A359" s="30"/>
      <c r="B359" s="34"/>
      <c r="C359" s="18"/>
      <c r="D359" s="53"/>
      <c r="E359" s="53"/>
      <c r="F359" s="53"/>
    </row>
    <row r="360" spans="1:6" ht="14.25">
      <c r="A360" s="30"/>
      <c r="B360" s="34"/>
      <c r="C360" s="17" t="s">
        <v>49</v>
      </c>
      <c r="D360" s="65">
        <f>SUM(D361:D361)</f>
        <v>-200</v>
      </c>
      <c r="E360" s="65">
        <f>SUM(E361:E361)</f>
        <v>0</v>
      </c>
      <c r="F360" s="65">
        <f>SUM(D360:E360)</f>
        <v>-200</v>
      </c>
    </row>
    <row r="361" spans="1:6" ht="15">
      <c r="A361" s="30"/>
      <c r="B361" s="34"/>
      <c r="C361" s="18" t="s">
        <v>51</v>
      </c>
      <c r="D361" s="53">
        <v>-200</v>
      </c>
      <c r="E361" s="53"/>
      <c r="F361" s="53">
        <f>SUM(D361:E361)</f>
        <v>-200</v>
      </c>
    </row>
    <row r="362" spans="1:6" ht="15">
      <c r="A362" s="31"/>
      <c r="B362" s="34"/>
      <c r="C362" s="18"/>
      <c r="D362" s="53"/>
      <c r="E362" s="53"/>
      <c r="F362" s="53"/>
    </row>
    <row r="363" spans="1:6" ht="14.25">
      <c r="A363" s="24" t="s">
        <v>292</v>
      </c>
      <c r="B363" s="35"/>
      <c r="C363" s="17" t="s">
        <v>38</v>
      </c>
      <c r="D363" s="65">
        <f>SUM(D368)</f>
        <v>73.1</v>
      </c>
      <c r="E363" s="65">
        <f>SUM(E368)</f>
        <v>0</v>
      </c>
      <c r="F363" s="65">
        <f>SUM(D363:E363)</f>
        <v>73.1</v>
      </c>
    </row>
    <row r="364" spans="1:6" ht="15">
      <c r="A364" s="39" t="s">
        <v>293</v>
      </c>
      <c r="B364" s="38" t="s">
        <v>114</v>
      </c>
      <c r="C364" s="26" t="s">
        <v>115</v>
      </c>
      <c r="D364" s="66"/>
      <c r="E364" s="66"/>
      <c r="F364" s="66"/>
    </row>
    <row r="365" spans="1:6" ht="14.25">
      <c r="A365" s="30"/>
      <c r="B365" s="34"/>
      <c r="C365" s="17" t="s">
        <v>48</v>
      </c>
      <c r="D365" s="65">
        <f>SUM(D366)</f>
        <v>73.1</v>
      </c>
      <c r="E365" s="65">
        <f>SUM(E366)</f>
        <v>0</v>
      </c>
      <c r="F365" s="65">
        <f>SUM(D365:E365)</f>
        <v>73.1</v>
      </c>
    </row>
    <row r="366" spans="1:6" ht="15">
      <c r="A366" s="30"/>
      <c r="B366" s="34"/>
      <c r="C366" s="18" t="s">
        <v>50</v>
      </c>
      <c r="D366" s="53">
        <v>73.1</v>
      </c>
      <c r="E366" s="53"/>
      <c r="F366" s="53">
        <f>SUM(D366:E366)</f>
        <v>73.1</v>
      </c>
    </row>
    <row r="367" spans="1:6" ht="15">
      <c r="A367" s="30"/>
      <c r="B367" s="34"/>
      <c r="C367" s="18"/>
      <c r="D367" s="53"/>
      <c r="E367" s="53"/>
      <c r="F367" s="53"/>
    </row>
    <row r="368" spans="1:6" ht="14.25">
      <c r="A368" s="30"/>
      <c r="B368" s="34"/>
      <c r="C368" s="17" t="s">
        <v>49</v>
      </c>
      <c r="D368" s="65">
        <f>SUM(D369:D369)</f>
        <v>73.1</v>
      </c>
      <c r="E368" s="65">
        <f>SUM(E369:E369)</f>
        <v>0</v>
      </c>
      <c r="F368" s="65">
        <f>SUM(D368:E368)</f>
        <v>73.1</v>
      </c>
    </row>
    <row r="369" spans="1:6" ht="15">
      <c r="A369" s="30"/>
      <c r="B369" s="34"/>
      <c r="C369" s="18" t="s">
        <v>53</v>
      </c>
      <c r="D369" s="53">
        <v>73.1</v>
      </c>
      <c r="E369" s="53"/>
      <c r="F369" s="53">
        <f>SUM(D369:E369)</f>
        <v>73.1</v>
      </c>
    </row>
    <row r="370" spans="1:6" ht="15">
      <c r="A370" s="30"/>
      <c r="B370" s="34"/>
      <c r="C370" s="18"/>
      <c r="D370" s="53"/>
      <c r="E370" s="53"/>
      <c r="F370" s="53"/>
    </row>
    <row r="371" spans="1:6" ht="28.5">
      <c r="A371" s="24" t="s">
        <v>136</v>
      </c>
      <c r="B371" s="35"/>
      <c r="C371" s="48" t="s">
        <v>116</v>
      </c>
      <c r="D371" s="53"/>
      <c r="E371" s="53"/>
      <c r="F371" s="53"/>
    </row>
    <row r="372" spans="1:6" ht="14.25">
      <c r="A372" s="31"/>
      <c r="B372" s="34"/>
      <c r="C372" s="17" t="s">
        <v>48</v>
      </c>
      <c r="D372" s="65">
        <f>SUM(D377)</f>
        <v>0</v>
      </c>
      <c r="E372" s="65">
        <f>SUM(E377)</f>
        <v>60</v>
      </c>
      <c r="F372" s="65">
        <f>SUM(D372:E372)</f>
        <v>60</v>
      </c>
    </row>
    <row r="373" spans="1:6" ht="14.25">
      <c r="A373" s="31"/>
      <c r="B373" s="34"/>
      <c r="C373" s="17" t="s">
        <v>49</v>
      </c>
      <c r="D373" s="65">
        <f>SUM(D374:D374)</f>
        <v>0</v>
      </c>
      <c r="E373" s="65">
        <f>SUM(E374:E374)</f>
        <v>60</v>
      </c>
      <c r="F373" s="65">
        <f>SUM(D373:E373)</f>
        <v>60</v>
      </c>
    </row>
    <row r="374" spans="1:6" ht="15">
      <c r="A374" s="31"/>
      <c r="B374" s="34"/>
      <c r="C374" s="18" t="s">
        <v>46</v>
      </c>
      <c r="D374" s="53">
        <f>SUM(D381)</f>
        <v>0</v>
      </c>
      <c r="E374" s="53">
        <f>SUM(E381)</f>
        <v>60</v>
      </c>
      <c r="F374" s="53">
        <f>SUM(D374:E374)</f>
        <v>60</v>
      </c>
    </row>
    <row r="375" spans="1:6" ht="14.25">
      <c r="A375" s="24" t="s">
        <v>251</v>
      </c>
      <c r="B375" s="35"/>
      <c r="C375" s="17" t="s">
        <v>8</v>
      </c>
      <c r="D375" s="65">
        <f>SUM(D380)</f>
        <v>0</v>
      </c>
      <c r="E375" s="65">
        <f>SUM(E380)</f>
        <v>60</v>
      </c>
      <c r="F375" s="65">
        <f>SUM(D375:E375)</f>
        <v>60</v>
      </c>
    </row>
    <row r="376" spans="1:6" ht="15">
      <c r="A376" s="39" t="s">
        <v>252</v>
      </c>
      <c r="B376" s="38" t="s">
        <v>117</v>
      </c>
      <c r="C376" s="26" t="s">
        <v>118</v>
      </c>
      <c r="D376" s="66"/>
      <c r="E376" s="66"/>
      <c r="F376" s="66"/>
    </row>
    <row r="377" spans="1:6" ht="14.25">
      <c r="A377" s="30"/>
      <c r="B377" s="34"/>
      <c r="C377" s="17" t="s">
        <v>48</v>
      </c>
      <c r="D377" s="65">
        <f>SUM(D378:D378)</f>
        <v>0</v>
      </c>
      <c r="E377" s="65">
        <f>SUM(E378:E378)</f>
        <v>60</v>
      </c>
      <c r="F377" s="65">
        <f>SUM(D377:E377)</f>
        <v>60</v>
      </c>
    </row>
    <row r="378" spans="1:6" ht="15">
      <c r="A378" s="30"/>
      <c r="B378" s="34"/>
      <c r="C378" s="27" t="s">
        <v>149</v>
      </c>
      <c r="D378" s="53"/>
      <c r="E378" s="53">
        <v>60</v>
      </c>
      <c r="F378" s="53">
        <f>SUM(D378:E378)</f>
        <v>60</v>
      </c>
    </row>
    <row r="379" spans="1:6" ht="15">
      <c r="A379" s="30"/>
      <c r="B379" s="34"/>
      <c r="C379" s="18"/>
      <c r="D379" s="53"/>
      <c r="E379" s="53"/>
      <c r="F379" s="53"/>
    </row>
    <row r="380" spans="1:6" ht="14.25">
      <c r="A380" s="30"/>
      <c r="B380" s="34"/>
      <c r="C380" s="17" t="s">
        <v>49</v>
      </c>
      <c r="D380" s="65">
        <f>SUM(D381:D381)</f>
        <v>0</v>
      </c>
      <c r="E380" s="65">
        <f>SUM(E381:E381)</f>
        <v>60</v>
      </c>
      <c r="F380" s="65">
        <f>SUM(D380:E380)</f>
        <v>60</v>
      </c>
    </row>
    <row r="381" spans="1:6" ht="15">
      <c r="A381" s="30"/>
      <c r="B381" s="34"/>
      <c r="C381" s="18" t="s">
        <v>51</v>
      </c>
      <c r="D381" s="53"/>
      <c r="E381" s="53">
        <v>60</v>
      </c>
      <c r="F381" s="53">
        <f>SUM(D381:E381)</f>
        <v>60</v>
      </c>
    </row>
    <row r="382" spans="1:6" ht="15">
      <c r="A382" s="30"/>
      <c r="B382" s="34"/>
      <c r="C382" s="18"/>
      <c r="D382" s="53"/>
      <c r="E382" s="53"/>
      <c r="F382" s="53"/>
    </row>
    <row r="383" spans="1:6" ht="14.25">
      <c r="A383" s="24" t="s">
        <v>213</v>
      </c>
      <c r="B383" s="35"/>
      <c r="C383" s="48" t="s">
        <v>119</v>
      </c>
      <c r="D383" s="53"/>
      <c r="E383" s="53"/>
      <c r="F383" s="53"/>
    </row>
    <row r="384" spans="1:6" ht="14.25">
      <c r="A384" s="31"/>
      <c r="B384" s="34"/>
      <c r="C384" s="17" t="s">
        <v>48</v>
      </c>
      <c r="D384" s="65">
        <f>SUM(D390,D399)</f>
        <v>125</v>
      </c>
      <c r="E384" s="65">
        <f>SUM(E390,E399)</f>
        <v>110</v>
      </c>
      <c r="F384" s="65">
        <f>SUM(D384:E384)</f>
        <v>235</v>
      </c>
    </row>
    <row r="385" spans="1:6" ht="14.25">
      <c r="A385" s="31"/>
      <c r="B385" s="34"/>
      <c r="C385" s="17" t="s">
        <v>49</v>
      </c>
      <c r="D385" s="65">
        <f>SUM(D386:D387)</f>
        <v>125</v>
      </c>
      <c r="E385" s="65">
        <f>SUM(E386:E386)</f>
        <v>110</v>
      </c>
      <c r="F385" s="65">
        <f>SUM(D385:E385)</f>
        <v>235</v>
      </c>
    </row>
    <row r="386" spans="1:6" ht="15">
      <c r="A386" s="31"/>
      <c r="B386" s="34"/>
      <c r="C386" s="18" t="s">
        <v>46</v>
      </c>
      <c r="D386" s="53">
        <f>SUM(D394,D404)</f>
        <v>55</v>
      </c>
      <c r="E386" s="53">
        <f>SUM(E394,E404)</f>
        <v>110</v>
      </c>
      <c r="F386" s="53">
        <f>SUM(D386:E386)</f>
        <v>165</v>
      </c>
    </row>
    <row r="387" spans="1:6" ht="15">
      <c r="A387" s="31"/>
      <c r="B387" s="34"/>
      <c r="C387" s="18" t="s">
        <v>234</v>
      </c>
      <c r="D387" s="53">
        <f>SUM(D395)</f>
        <v>70</v>
      </c>
      <c r="E387" s="53"/>
      <c r="F387" s="53">
        <f>SUM(D387:E387)</f>
        <v>70</v>
      </c>
    </row>
    <row r="388" spans="1:6" ht="14.25">
      <c r="A388" s="24" t="s">
        <v>214</v>
      </c>
      <c r="B388" s="34"/>
      <c r="C388" s="17" t="s">
        <v>6</v>
      </c>
      <c r="D388" s="65">
        <f>SUM(D393)</f>
        <v>105</v>
      </c>
      <c r="E388" s="65">
        <f>SUM(E393)</f>
        <v>0</v>
      </c>
      <c r="F388" s="65">
        <f>SUM(D388:E388)</f>
        <v>105</v>
      </c>
    </row>
    <row r="389" spans="1:6" ht="15">
      <c r="A389" s="39" t="s">
        <v>288</v>
      </c>
      <c r="B389" s="38" t="s">
        <v>56</v>
      </c>
      <c r="C389" s="47" t="s">
        <v>62</v>
      </c>
      <c r="D389" s="66"/>
      <c r="E389" s="66"/>
      <c r="F389" s="66"/>
    </row>
    <row r="390" spans="1:6" ht="14.25">
      <c r="A390" s="30"/>
      <c r="B390" s="34"/>
      <c r="C390" s="17" t="s">
        <v>48</v>
      </c>
      <c r="D390" s="65">
        <f>SUM(D391)</f>
        <v>105</v>
      </c>
      <c r="E390" s="65">
        <f>SUM(E391)</f>
        <v>0</v>
      </c>
      <c r="F390" s="65">
        <f>SUM(D390:E390)</f>
        <v>105</v>
      </c>
    </row>
    <row r="391" spans="1:6" ht="15">
      <c r="A391" s="30"/>
      <c r="B391" s="34"/>
      <c r="C391" s="18" t="s">
        <v>50</v>
      </c>
      <c r="D391" s="53">
        <v>105</v>
      </c>
      <c r="E391" s="53"/>
      <c r="F391" s="53">
        <f>SUM(D391:E391)</f>
        <v>105</v>
      </c>
    </row>
    <row r="392" spans="1:6" ht="15">
      <c r="A392" s="30"/>
      <c r="B392" s="34"/>
      <c r="C392" s="18"/>
      <c r="D392" s="53"/>
      <c r="E392" s="53"/>
      <c r="F392" s="53"/>
    </row>
    <row r="393" spans="1:6" ht="14.25">
      <c r="A393" s="30"/>
      <c r="B393" s="34"/>
      <c r="C393" s="17" t="s">
        <v>49</v>
      </c>
      <c r="D393" s="65">
        <f>SUM(D394:D395)</f>
        <v>105</v>
      </c>
      <c r="E393" s="65">
        <f>SUM(E394:E394)</f>
        <v>0</v>
      </c>
      <c r="F393" s="65">
        <f>SUM(D393:E393)</f>
        <v>105</v>
      </c>
    </row>
    <row r="394" spans="1:6" ht="15">
      <c r="A394" s="30"/>
      <c r="B394" s="34"/>
      <c r="C394" s="18" t="s">
        <v>51</v>
      </c>
      <c r="D394" s="53">
        <v>35</v>
      </c>
      <c r="E394" s="53"/>
      <c r="F394" s="53">
        <f>SUM(D394:E394)</f>
        <v>35</v>
      </c>
    </row>
    <row r="395" spans="1:6" ht="15">
      <c r="A395" s="30"/>
      <c r="B395" s="34"/>
      <c r="C395" s="18" t="s">
        <v>53</v>
      </c>
      <c r="D395" s="53">
        <v>70</v>
      </c>
      <c r="E395" s="53"/>
      <c r="F395" s="53">
        <f>SUM(D395:E395)</f>
        <v>70</v>
      </c>
    </row>
    <row r="396" spans="1:6" ht="15">
      <c r="A396" s="30"/>
      <c r="B396" s="34"/>
      <c r="C396" s="18"/>
      <c r="D396" s="53"/>
      <c r="E396" s="53"/>
      <c r="F396" s="53"/>
    </row>
    <row r="397" spans="1:6" ht="14.25">
      <c r="A397" s="24" t="s">
        <v>215</v>
      </c>
      <c r="B397" s="35"/>
      <c r="C397" s="17" t="s">
        <v>8</v>
      </c>
      <c r="D397" s="65">
        <f>SUM(D403)</f>
        <v>20</v>
      </c>
      <c r="E397" s="65">
        <f>SUM(E403)</f>
        <v>110</v>
      </c>
      <c r="F397" s="65">
        <f>SUM(D397:E397)</f>
        <v>130</v>
      </c>
    </row>
    <row r="398" spans="1:6" ht="15">
      <c r="A398" s="39" t="s">
        <v>216</v>
      </c>
      <c r="B398" s="38" t="s">
        <v>113</v>
      </c>
      <c r="C398" s="26" t="s">
        <v>120</v>
      </c>
      <c r="D398" s="66"/>
      <c r="E398" s="66"/>
      <c r="F398" s="66"/>
    </row>
    <row r="399" spans="1:6" ht="14.25">
      <c r="A399" s="30"/>
      <c r="B399" s="34"/>
      <c r="C399" s="17" t="s">
        <v>48</v>
      </c>
      <c r="D399" s="65">
        <f>SUM(D400:D401)</f>
        <v>20</v>
      </c>
      <c r="E399" s="65">
        <f>SUM(E400:E401)</f>
        <v>110</v>
      </c>
      <c r="F399" s="65">
        <f>SUM(D399:E399)</f>
        <v>130</v>
      </c>
    </row>
    <row r="400" spans="1:6" ht="15">
      <c r="A400" s="30"/>
      <c r="B400" s="34"/>
      <c r="C400" s="18" t="s">
        <v>50</v>
      </c>
      <c r="D400" s="53">
        <v>20</v>
      </c>
      <c r="E400" s="53"/>
      <c r="F400" s="53">
        <f>SUM(D400:E400)</f>
        <v>20</v>
      </c>
    </row>
    <row r="401" spans="1:6" ht="15">
      <c r="A401" s="30"/>
      <c r="B401" s="34"/>
      <c r="C401" s="27" t="s">
        <v>149</v>
      </c>
      <c r="D401" s="53"/>
      <c r="E401" s="53">
        <v>110</v>
      </c>
      <c r="F401" s="53">
        <f>SUM(D401:E401)</f>
        <v>110</v>
      </c>
    </row>
    <row r="402" spans="1:6" ht="15">
      <c r="A402" s="30"/>
      <c r="B402" s="34"/>
      <c r="C402" s="18"/>
      <c r="D402" s="53"/>
      <c r="E402" s="53"/>
      <c r="F402" s="53"/>
    </row>
    <row r="403" spans="1:6" ht="14.25">
      <c r="A403" s="30"/>
      <c r="B403" s="34"/>
      <c r="C403" s="17" t="s">
        <v>49</v>
      </c>
      <c r="D403" s="65">
        <f>SUM(D404:D404)</f>
        <v>20</v>
      </c>
      <c r="E403" s="65">
        <f>SUM(E404:E404)</f>
        <v>110</v>
      </c>
      <c r="F403" s="65">
        <f>SUM(D403:E403)</f>
        <v>130</v>
      </c>
    </row>
    <row r="404" spans="1:6" ht="15">
      <c r="A404" s="30"/>
      <c r="B404" s="34"/>
      <c r="C404" s="18" t="s">
        <v>51</v>
      </c>
      <c r="D404" s="53">
        <v>20</v>
      </c>
      <c r="E404" s="53">
        <v>110</v>
      </c>
      <c r="F404" s="53">
        <f>SUM(D404:E404)</f>
        <v>130</v>
      </c>
    </row>
    <row r="405" spans="1:6" ht="15" customHeight="1">
      <c r="A405" s="30"/>
      <c r="B405" s="34"/>
      <c r="C405" s="18"/>
      <c r="D405" s="53"/>
      <c r="E405" s="53"/>
      <c r="F405" s="53"/>
    </row>
    <row r="406" spans="1:6" ht="14.25">
      <c r="A406" s="24" t="s">
        <v>217</v>
      </c>
      <c r="B406" s="35"/>
      <c r="C406" s="17" t="s">
        <v>121</v>
      </c>
      <c r="D406" s="53"/>
      <c r="E406" s="53"/>
      <c r="F406" s="53"/>
    </row>
    <row r="407" spans="1:6" ht="14.25">
      <c r="A407" s="31"/>
      <c r="B407" s="34"/>
      <c r="C407" s="17" t="s">
        <v>48</v>
      </c>
      <c r="D407" s="65">
        <f>SUM(D413,D428,D436,D443,D420)</f>
        <v>23066</v>
      </c>
      <c r="E407" s="65">
        <f>SUM(E413,E428,E436,E443)</f>
        <v>0</v>
      </c>
      <c r="F407" s="65">
        <f>SUM(D407:E407)</f>
        <v>23066</v>
      </c>
    </row>
    <row r="408" spans="1:6" ht="14.25">
      <c r="A408" s="31"/>
      <c r="B408" s="34"/>
      <c r="C408" s="17" t="s">
        <v>49</v>
      </c>
      <c r="D408" s="65">
        <f>SUM(D409:D410)</f>
        <v>23066</v>
      </c>
      <c r="E408" s="65">
        <f>SUM(E409:E409)</f>
        <v>0</v>
      </c>
      <c r="F408" s="65">
        <f>SUM(D408:E408)</f>
        <v>23066</v>
      </c>
    </row>
    <row r="409" spans="1:6" ht="15">
      <c r="A409" s="31"/>
      <c r="B409" s="34"/>
      <c r="C409" s="18" t="s">
        <v>46</v>
      </c>
      <c r="D409" s="53">
        <f>SUM(D417,D432,D440,D447)</f>
        <v>1566</v>
      </c>
      <c r="E409" s="53">
        <f>SUM(E417,E432,E440,E447)</f>
        <v>0</v>
      </c>
      <c r="F409" s="53">
        <f>SUM(D409:E409)</f>
        <v>1566</v>
      </c>
    </row>
    <row r="410" spans="1:6" ht="15">
      <c r="A410" s="31"/>
      <c r="B410" s="34"/>
      <c r="C410" s="18" t="s">
        <v>287</v>
      </c>
      <c r="D410" s="53">
        <f>SUM(D424)</f>
        <v>21500</v>
      </c>
      <c r="E410" s="53"/>
      <c r="F410" s="53">
        <f>SUM(D410:E410)</f>
        <v>21500</v>
      </c>
    </row>
    <row r="411" spans="1:6" ht="14.25">
      <c r="A411" s="24" t="s">
        <v>218</v>
      </c>
      <c r="B411" s="34"/>
      <c r="C411" s="17" t="s">
        <v>6</v>
      </c>
      <c r="D411" s="65">
        <f>SUM(D416)</f>
        <v>31.6</v>
      </c>
      <c r="E411" s="65">
        <f>SUM(E416)</f>
        <v>0</v>
      </c>
      <c r="F411" s="65">
        <f>SUM(D411:E411)</f>
        <v>31.6</v>
      </c>
    </row>
    <row r="412" spans="1:6" ht="15">
      <c r="A412" s="39" t="s">
        <v>219</v>
      </c>
      <c r="B412" s="38" t="s">
        <v>56</v>
      </c>
      <c r="C412" s="47" t="s">
        <v>62</v>
      </c>
      <c r="D412" s="66"/>
      <c r="E412" s="66"/>
      <c r="F412" s="66"/>
    </row>
    <row r="413" spans="1:6" ht="14.25">
      <c r="A413" s="30"/>
      <c r="B413" s="34"/>
      <c r="C413" s="17" t="s">
        <v>48</v>
      </c>
      <c r="D413" s="65">
        <f>SUM(D414)</f>
        <v>31.6</v>
      </c>
      <c r="E413" s="65">
        <f>SUM(E414)</f>
        <v>0</v>
      </c>
      <c r="F413" s="65">
        <f>SUM(D413:E413)</f>
        <v>31.6</v>
      </c>
    </row>
    <row r="414" spans="1:6" ht="15">
      <c r="A414" s="30"/>
      <c r="B414" s="34"/>
      <c r="C414" s="18" t="s">
        <v>50</v>
      </c>
      <c r="D414" s="53">
        <v>31.6</v>
      </c>
      <c r="E414" s="53"/>
      <c r="F414" s="53">
        <f>SUM(D414:E414)</f>
        <v>31.6</v>
      </c>
    </row>
    <row r="415" spans="1:6" ht="15">
      <c r="A415" s="30"/>
      <c r="B415" s="34"/>
      <c r="C415" s="18"/>
      <c r="D415" s="53"/>
      <c r="E415" s="53"/>
      <c r="F415" s="53"/>
    </row>
    <row r="416" spans="1:6" ht="14.25">
      <c r="A416" s="30"/>
      <c r="B416" s="34"/>
      <c r="C416" s="17" t="s">
        <v>49</v>
      </c>
      <c r="D416" s="65">
        <f>SUM(D417:D417)</f>
        <v>31.6</v>
      </c>
      <c r="E416" s="65">
        <f>SUM(E417:E417)</f>
        <v>0</v>
      </c>
      <c r="F416" s="65">
        <f>SUM(D416:E416)</f>
        <v>31.6</v>
      </c>
    </row>
    <row r="417" spans="1:6" ht="15">
      <c r="A417" s="30"/>
      <c r="B417" s="34"/>
      <c r="C417" s="18" t="s">
        <v>51</v>
      </c>
      <c r="D417" s="53">
        <v>31.6</v>
      </c>
      <c r="E417" s="53"/>
      <c r="F417" s="53">
        <f>SUM(D417:E417)</f>
        <v>31.6</v>
      </c>
    </row>
    <row r="418" spans="1:6" ht="15">
      <c r="A418" s="30"/>
      <c r="B418" s="34"/>
      <c r="C418" s="18"/>
      <c r="D418" s="53"/>
      <c r="E418" s="53"/>
      <c r="F418" s="53"/>
    </row>
    <row r="419" spans="1:6" ht="15">
      <c r="A419" s="39" t="s">
        <v>286</v>
      </c>
      <c r="B419" s="38" t="s">
        <v>106</v>
      </c>
      <c r="C419" s="47" t="s">
        <v>211</v>
      </c>
      <c r="D419" s="66"/>
      <c r="E419" s="66"/>
      <c r="F419" s="66"/>
    </row>
    <row r="420" spans="1:6" ht="14.25">
      <c r="A420" s="30"/>
      <c r="B420" s="34"/>
      <c r="C420" s="17" t="s">
        <v>48</v>
      </c>
      <c r="D420" s="65">
        <f>SUM(D421)</f>
        <v>21500</v>
      </c>
      <c r="E420" s="65">
        <f>SUM(E421)</f>
        <v>0</v>
      </c>
      <c r="F420" s="65">
        <f>SUM(D420:E420)</f>
        <v>21500</v>
      </c>
    </row>
    <row r="421" spans="1:6" ht="15">
      <c r="A421" s="30"/>
      <c r="B421" s="34"/>
      <c r="C421" s="18" t="s">
        <v>50</v>
      </c>
      <c r="D421" s="53">
        <v>21500</v>
      </c>
      <c r="E421" s="53"/>
      <c r="F421" s="53">
        <f>SUM(D421:E421)</f>
        <v>21500</v>
      </c>
    </row>
    <row r="422" spans="1:6" ht="15">
      <c r="A422" s="30"/>
      <c r="B422" s="34"/>
      <c r="C422" s="18"/>
      <c r="D422" s="53"/>
      <c r="E422" s="53"/>
      <c r="F422" s="53"/>
    </row>
    <row r="423" spans="1:6" ht="14.25">
      <c r="A423" s="30"/>
      <c r="B423" s="34"/>
      <c r="C423" s="17" t="s">
        <v>49</v>
      </c>
      <c r="D423" s="65">
        <f>SUM(D424:D424)</f>
        <v>21500</v>
      </c>
      <c r="E423" s="65">
        <f>SUM(E424:E424)</f>
        <v>0</v>
      </c>
      <c r="F423" s="65">
        <f>SUM(D423:E423)</f>
        <v>21500</v>
      </c>
    </row>
    <row r="424" spans="1:6" ht="15">
      <c r="A424" s="30"/>
      <c r="B424" s="34"/>
      <c r="C424" s="18" t="s">
        <v>210</v>
      </c>
      <c r="D424" s="53">
        <v>21500</v>
      </c>
      <c r="E424" s="53"/>
      <c r="F424" s="53">
        <f>SUM(D424:E424)</f>
        <v>21500</v>
      </c>
    </row>
    <row r="425" spans="1:6" ht="15">
      <c r="A425" s="30"/>
      <c r="B425" s="34"/>
      <c r="C425" s="18"/>
      <c r="D425" s="53"/>
      <c r="E425" s="53"/>
      <c r="F425" s="53"/>
    </row>
    <row r="426" spans="1:6" ht="14.25">
      <c r="A426" s="41" t="s">
        <v>220</v>
      </c>
      <c r="B426" s="35"/>
      <c r="C426" s="17" t="s">
        <v>38</v>
      </c>
      <c r="D426" s="65">
        <f>SUM(D431)</f>
        <v>114</v>
      </c>
      <c r="E426" s="65">
        <f>SUM(E431)</f>
        <v>0</v>
      </c>
      <c r="F426" s="65">
        <f>SUM(D426:E426)</f>
        <v>114</v>
      </c>
    </row>
    <row r="427" spans="1:6" ht="30">
      <c r="A427" s="39" t="s">
        <v>221</v>
      </c>
      <c r="B427" s="38" t="s">
        <v>71</v>
      </c>
      <c r="C427" s="26" t="s">
        <v>124</v>
      </c>
      <c r="D427" s="66"/>
      <c r="E427" s="66"/>
      <c r="F427" s="66"/>
    </row>
    <row r="428" spans="1:6" ht="14.25">
      <c r="A428" s="30"/>
      <c r="B428" s="34"/>
      <c r="C428" s="17" t="s">
        <v>48</v>
      </c>
      <c r="D428" s="65">
        <f>SUM(D429)</f>
        <v>114</v>
      </c>
      <c r="E428" s="65">
        <f>SUM(E429)</f>
        <v>0</v>
      </c>
      <c r="F428" s="65">
        <f>SUM(D428:E428)</f>
        <v>114</v>
      </c>
    </row>
    <row r="429" spans="1:6" ht="15">
      <c r="A429" s="30"/>
      <c r="B429" s="34"/>
      <c r="C429" s="18" t="s">
        <v>50</v>
      </c>
      <c r="D429" s="53">
        <v>114</v>
      </c>
      <c r="E429" s="53"/>
      <c r="F429" s="53">
        <f>SUM(D429:E429)</f>
        <v>114</v>
      </c>
    </row>
    <row r="430" spans="1:6" ht="15">
      <c r="A430" s="30"/>
      <c r="B430" s="34"/>
      <c r="C430" s="18"/>
      <c r="D430" s="53"/>
      <c r="E430" s="53"/>
      <c r="F430" s="53"/>
    </row>
    <row r="431" spans="1:6" ht="14.25">
      <c r="A431" s="30"/>
      <c r="B431" s="34"/>
      <c r="C431" s="17" t="s">
        <v>49</v>
      </c>
      <c r="D431" s="65">
        <f>SUM(D432:D432)</f>
        <v>114</v>
      </c>
      <c r="E431" s="65">
        <f>SUM(E432:E432)</f>
        <v>0</v>
      </c>
      <c r="F431" s="65">
        <f>SUM(D431:E431)</f>
        <v>114</v>
      </c>
    </row>
    <row r="432" spans="1:6" ht="15">
      <c r="A432" s="30"/>
      <c r="B432" s="34"/>
      <c r="C432" s="18" t="s">
        <v>51</v>
      </c>
      <c r="D432" s="53">
        <v>114</v>
      </c>
      <c r="E432" s="53"/>
      <c r="F432" s="53">
        <f>SUM(D432:E432)</f>
        <v>114</v>
      </c>
    </row>
    <row r="433" spans="1:6" ht="15">
      <c r="A433" s="30"/>
      <c r="B433" s="34"/>
      <c r="C433" s="18"/>
      <c r="D433" s="53"/>
      <c r="E433" s="53"/>
      <c r="F433" s="53"/>
    </row>
    <row r="434" spans="1:6" ht="14.25">
      <c r="A434" s="24" t="s">
        <v>278</v>
      </c>
      <c r="B434" s="35"/>
      <c r="C434" s="17" t="s">
        <v>12</v>
      </c>
      <c r="D434" s="65">
        <f>SUM(D439,D446)</f>
        <v>1420.4</v>
      </c>
      <c r="E434" s="65">
        <f>SUM(E439,E446)</f>
        <v>0</v>
      </c>
      <c r="F434" s="65">
        <f>SUM(D434:E434)</f>
        <v>1420.4</v>
      </c>
    </row>
    <row r="435" spans="1:6" ht="28.5" customHeight="1">
      <c r="A435" s="39" t="s">
        <v>294</v>
      </c>
      <c r="B435" s="38" t="s">
        <v>58</v>
      </c>
      <c r="C435" s="26" t="s">
        <v>154</v>
      </c>
      <c r="D435" s="66"/>
      <c r="E435" s="66"/>
      <c r="F435" s="66"/>
    </row>
    <row r="436" spans="1:6" ht="14.25">
      <c r="A436" s="30"/>
      <c r="B436" s="34"/>
      <c r="C436" s="17" t="s">
        <v>48</v>
      </c>
      <c r="D436" s="65">
        <f>SUM(D437:D437)</f>
        <v>368.6</v>
      </c>
      <c r="E436" s="65">
        <f>SUM(E437:E437)</f>
        <v>0</v>
      </c>
      <c r="F436" s="65">
        <f>SUM(D436:E436)</f>
        <v>368.6</v>
      </c>
    </row>
    <row r="437" spans="1:6" ht="15">
      <c r="A437" s="30"/>
      <c r="B437" s="34"/>
      <c r="C437" s="18" t="s">
        <v>50</v>
      </c>
      <c r="D437" s="53">
        <v>368.6</v>
      </c>
      <c r="E437" s="53"/>
      <c r="F437" s="53">
        <f>SUM(D437:E437)</f>
        <v>368.6</v>
      </c>
    </row>
    <row r="438" spans="1:6" ht="15">
      <c r="A438" s="30"/>
      <c r="B438" s="34"/>
      <c r="C438" s="18"/>
      <c r="D438" s="53"/>
      <c r="E438" s="53"/>
      <c r="F438" s="53"/>
    </row>
    <row r="439" spans="1:6" ht="14.25">
      <c r="A439" s="30"/>
      <c r="B439" s="34"/>
      <c r="C439" s="17" t="s">
        <v>49</v>
      </c>
      <c r="D439" s="65">
        <f>SUM(D440:D440)</f>
        <v>368.6</v>
      </c>
      <c r="E439" s="65">
        <f>SUM(E440:E440)</f>
        <v>0</v>
      </c>
      <c r="F439" s="65">
        <f>SUM(D439:E439)</f>
        <v>368.6</v>
      </c>
    </row>
    <row r="440" spans="1:6" ht="15">
      <c r="A440" s="30"/>
      <c r="B440" s="34"/>
      <c r="C440" s="18" t="s">
        <v>51</v>
      </c>
      <c r="D440" s="53">
        <v>368.6</v>
      </c>
      <c r="E440" s="53"/>
      <c r="F440" s="53">
        <f>SUM(D440:E440)</f>
        <v>368.6</v>
      </c>
    </row>
    <row r="441" spans="1:6" ht="15">
      <c r="A441" s="30"/>
      <c r="B441" s="34"/>
      <c r="C441" s="18"/>
      <c r="D441" s="53"/>
      <c r="E441" s="53"/>
      <c r="F441" s="53"/>
    </row>
    <row r="442" spans="1:6" ht="30">
      <c r="A442" s="39" t="s">
        <v>295</v>
      </c>
      <c r="B442" s="38" t="s">
        <v>122</v>
      </c>
      <c r="C442" s="26" t="s">
        <v>123</v>
      </c>
      <c r="D442" s="66"/>
      <c r="E442" s="66"/>
      <c r="F442" s="66"/>
    </row>
    <row r="443" spans="1:6" ht="14.25">
      <c r="A443" s="30"/>
      <c r="B443" s="34"/>
      <c r="C443" s="17" t="s">
        <v>48</v>
      </c>
      <c r="D443" s="65">
        <f>SUM(D444:D444)</f>
        <v>1051.8</v>
      </c>
      <c r="E443" s="65">
        <f>SUM(E444:E444)</f>
        <v>0</v>
      </c>
      <c r="F443" s="65">
        <f>SUM(D443:E443)</f>
        <v>1051.8</v>
      </c>
    </row>
    <row r="444" spans="1:6" ht="15">
      <c r="A444" s="30"/>
      <c r="B444" s="34"/>
      <c r="C444" s="18" t="s">
        <v>50</v>
      </c>
      <c r="D444" s="53">
        <v>1051.8</v>
      </c>
      <c r="E444" s="53"/>
      <c r="F444" s="53">
        <f>SUM(D444:E444)</f>
        <v>1051.8</v>
      </c>
    </row>
    <row r="445" spans="1:6" ht="15">
      <c r="A445" s="30"/>
      <c r="B445" s="34"/>
      <c r="C445" s="18"/>
      <c r="D445" s="53"/>
      <c r="E445" s="53"/>
      <c r="F445" s="53"/>
    </row>
    <row r="446" spans="1:6" ht="14.25">
      <c r="A446" s="30"/>
      <c r="B446" s="34"/>
      <c r="C446" s="17" t="s">
        <v>49</v>
      </c>
      <c r="D446" s="65">
        <f>SUM(D447:D447)</f>
        <v>1051.8</v>
      </c>
      <c r="E446" s="65">
        <f>SUM(E447:E447)</f>
        <v>0</v>
      </c>
      <c r="F446" s="65">
        <f>SUM(D446:E446)</f>
        <v>1051.8</v>
      </c>
    </row>
    <row r="447" spans="1:6" ht="15">
      <c r="A447" s="30"/>
      <c r="B447" s="34"/>
      <c r="C447" s="18" t="s">
        <v>51</v>
      </c>
      <c r="D447" s="53">
        <v>1051.8</v>
      </c>
      <c r="E447" s="53"/>
      <c r="F447" s="53">
        <f>SUM(D447:E447)</f>
        <v>1051.8</v>
      </c>
    </row>
    <row r="448" spans="1:6" ht="15">
      <c r="A448" s="30"/>
      <c r="B448" s="34"/>
      <c r="C448" s="18"/>
      <c r="D448" s="53"/>
      <c r="E448" s="53"/>
      <c r="F448" s="53"/>
    </row>
    <row r="449" ht="12.75">
      <c r="A449" s="8"/>
    </row>
    <row r="450" ht="12.75">
      <c r="A450" s="8"/>
    </row>
    <row r="451" spans="1:6" ht="12.75">
      <c r="A451" s="10"/>
      <c r="C451" s="2"/>
      <c r="D451" s="14"/>
      <c r="E451" s="14"/>
      <c r="F451" s="14"/>
    </row>
    <row r="452" spans="1:6" ht="12.75">
      <c r="A452" s="9"/>
      <c r="B452" s="4"/>
      <c r="C452" s="5"/>
      <c r="D452" s="15"/>
      <c r="E452" s="15"/>
      <c r="F452" s="15"/>
    </row>
    <row r="453" spans="3:6" ht="12.75">
      <c r="C453" s="2"/>
      <c r="D453" s="14"/>
      <c r="E453" s="14"/>
      <c r="F453" s="14"/>
    </row>
    <row r="456" spans="3:6" ht="12.75">
      <c r="C456" s="2"/>
      <c r="D456" s="14"/>
      <c r="E456" s="14"/>
      <c r="F456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määrusele
nr 39, 28.09.2006. 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2006-09-29T05:14:57Z</cp:lastPrinted>
  <dcterms:created xsi:type="dcterms:W3CDTF">1996-10-14T23:33:28Z</dcterms:created>
  <dcterms:modified xsi:type="dcterms:W3CDTF">2006-09-29T05:15:00Z</dcterms:modified>
  <cp:category/>
  <cp:version/>
  <cp:contentType/>
  <cp:contentStatus/>
</cp:coreProperties>
</file>